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activeTab="0"/>
  </bookViews>
  <sheets>
    <sheet name="Schüler_Gr2" sheetId="1" r:id="rId1"/>
    <sheet name="Einzel Alle" sheetId="2" r:id="rId2"/>
    <sheet name="Mannschaften" sheetId="3" r:id="rId3"/>
  </sheets>
  <definedNames>
    <definedName name="ExterneDaten_1" localSheetId="1">'Einzel Alle'!$A$1:$M$104</definedName>
  </definedNames>
  <calcPr fullCalcOnLoad="1"/>
</workbook>
</file>

<file path=xl/sharedStrings.xml><?xml version="1.0" encoding="utf-8"?>
<sst xmlns="http://schemas.openxmlformats.org/spreadsheetml/2006/main" count="252" uniqueCount="96">
  <si>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</si>
  <si>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</si>
  <si>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</si>
  <si>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</si>
  <si>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</si>
  <si>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</si>
  <si>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</si>
  <si>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</si>
  <si>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</si>
  <si>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</si>
  <si>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</si>
  <si>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</si>
  <si>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</si>
  <si>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</si>
  <si>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</si>
  <si>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</si>
  <si>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</si>
  <si>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</si>
  <si>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</si>
  <si>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</si>
  <si>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</si>
  <si>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</si>
  <si>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</si>
  <si>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</si>
  <si>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</si>
  <si>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</si>
  <si>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</si>
  <si>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</si>
  <si>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</si>
  <si>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</si>
  <si>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</si>
  <si>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</si>
  <si>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</si>
  <si>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</si>
  <si>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</si>
  <si>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</si>
  <si>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</si>
  <si>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</si>
  <si>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</si>
  <si>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</si>
  <si>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</si>
  <si>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</si>
  <si>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</si>
  <si>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</si>
  <si>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</si>
  <si>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</si>
  <si>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</si>
  <si>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</si>
  <si>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</si>
  <si>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</si>
  <si>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X</t>
  </si>
  <si>
    <t>Schütze 1</t>
  </si>
  <si>
    <t>Schütze 2</t>
  </si>
  <si>
    <t>Schütze 3</t>
  </si>
  <si>
    <t>Schütze 4</t>
  </si>
  <si>
    <t>Schießbeginn 19:00Uhr</t>
  </si>
  <si>
    <t>Theresa Rieder</t>
  </si>
  <si>
    <t>08423/382</t>
  </si>
  <si>
    <t>Grösdorf</t>
  </si>
  <si>
    <t>Sohmen Quirin</t>
  </si>
  <si>
    <t>Rosbigalle Luca</t>
  </si>
  <si>
    <t>Lang Marco</t>
  </si>
  <si>
    <t>Runde 6</t>
  </si>
  <si>
    <t>Richard Stoß</t>
  </si>
  <si>
    <t>Rundenwettkämpfe 2019</t>
  </si>
  <si>
    <t>Schüler - Gruppe 2</t>
  </si>
  <si>
    <t>Badanhausen</t>
  </si>
  <si>
    <t>Pietenfeld</t>
  </si>
  <si>
    <t>Huber Emily</t>
  </si>
  <si>
    <t>Huber Lukas</t>
  </si>
  <si>
    <t>Gebhard Milena</t>
  </si>
  <si>
    <t>Meier Fabian</t>
  </si>
  <si>
    <t>Ziller Paul</t>
  </si>
  <si>
    <t>Waffenschmidt Maximilian</t>
  </si>
  <si>
    <t>Pintzka Leon</t>
  </si>
  <si>
    <t>Plank Carolin</t>
  </si>
  <si>
    <t>Roland Schweiger</t>
  </si>
  <si>
    <t>0151/23047885</t>
  </si>
  <si>
    <t>Michael Walter</t>
  </si>
  <si>
    <t>0176/82152263</t>
  </si>
  <si>
    <t>0171/8385297</t>
  </si>
  <si>
    <t>Meyerle Markus</t>
  </si>
  <si>
    <t>Waffenschmidt Benjamin</t>
  </si>
  <si>
    <t>Ostertag Eva</t>
  </si>
  <si>
    <t>Schneider Emilia</t>
  </si>
  <si>
    <t>Waffenschmidt Tabea</t>
  </si>
  <si>
    <t>Schneider Simon</t>
  </si>
  <si>
    <t>Plank Viola</t>
  </si>
  <si>
    <t>Eichhorn Raphel</t>
  </si>
  <si>
    <t>Plank Gabriel</t>
  </si>
  <si>
    <t>Schneider Kilian</t>
  </si>
  <si>
    <t>Pintzka Simon</t>
  </si>
  <si>
    <t>Rizzo Matteo</t>
  </si>
  <si>
    <t>Rizzo Raffael</t>
  </si>
  <si>
    <t>verlegt</t>
  </si>
  <si>
    <t>Schneider Lukas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</si>
</sst>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d/\ mmmm\ yyyy"/>
    <numFmt numFmtId="171" formatCode="[$-407]d/\ mmmm\ yyyy;@"/>
    <numFmt numFmtId="172" formatCode="d/\ mmm/"/>
    <numFmt numFmtId="173" formatCode="0.0000"/>
    <numFmt numFmtId="174" formatCode="0.000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2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5"/>
  <sheetViews>
    <sheetView showGridLines="0" tabSelected="1" zoomScalePageLayoutView="0" workbookViewId="0" topLeftCell="C1">
      <selection activeCell="O42" sqref="O42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6" width="7.8515625" style="6" customWidth="1"/>
    <col min="7" max="7" width="0.71875" style="6" customWidth="1"/>
    <col min="8" max="8" width="7.8515625" style="6" customWidth="1"/>
    <col min="9" max="9" width="14.7109375" style="6" customWidth="1"/>
    <col min="10" max="10" width="1.8515625" style="5" customWidth="1"/>
    <col min="11" max="11" width="14.7109375" style="6" customWidth="1"/>
    <col min="12" max="12" width="12.140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.7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59" t="s">
        <v>64</v>
      </c>
      <c r="K2" s="59"/>
      <c r="L2" s="59"/>
      <c r="M2" s="59"/>
      <c r="N2" s="59"/>
      <c r="O2" s="59"/>
      <c r="P2" s="59"/>
    </row>
    <row r="3" spans="3:17" ht="12.75">
      <c r="C3" s="12"/>
      <c r="D3" s="13"/>
      <c r="E3" s="12"/>
      <c r="F3" s="12"/>
      <c r="G3" s="12"/>
      <c r="H3" s="12"/>
      <c r="I3" s="14"/>
      <c r="J3" s="60" t="s">
        <v>55</v>
      </c>
      <c r="K3" s="60"/>
      <c r="L3" s="60"/>
      <c r="M3" s="60"/>
      <c r="N3" s="60"/>
      <c r="O3" s="60"/>
      <c r="P3" s="60"/>
      <c r="Q3" s="12"/>
    </row>
    <row r="4" spans="3:17" ht="18" customHeight="1">
      <c r="C4" s="56" t="s">
        <v>65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62" t="s">
        <v>22</v>
      </c>
      <c r="P5" s="62"/>
      <c r="Q5" s="62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4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Mannschaften!C5</f>
        <v>Pietenfeld</v>
      </c>
      <c r="G8" s="5"/>
      <c r="H8" s="4" t="s">
        <v>78</v>
      </c>
      <c r="I8" s="30"/>
      <c r="J8" s="52"/>
      <c r="K8" s="4" t="s">
        <v>79</v>
      </c>
      <c r="L8" s="28">
        <f>'Einzel Alle'!M35</f>
        <v>444.25</v>
      </c>
      <c r="M8" s="28"/>
      <c r="N8" s="5">
        <f>SUM('Einzel Alle'!C35:L35)</f>
        <v>1777</v>
      </c>
      <c r="O8" s="29">
        <f>SUM(A19,B24,A28,B32,B36,R19,S24,R28,S32,S36)</f>
        <v>6</v>
      </c>
      <c r="P8" s="2" t="s">
        <v>28</v>
      </c>
      <c r="Q8" s="29">
        <f>SUM(B19,A24,B28,A32,A36,R36,R32,S28,R24,S19)</f>
        <v>2</v>
      </c>
    </row>
    <row r="9" spans="1:17" ht="12.75">
      <c r="A9" s="28"/>
      <c r="C9" s="5" t="s">
        <v>29</v>
      </c>
      <c r="E9" s="3" t="str">
        <f>Mannschaften!B5</f>
        <v>Badanhausen</v>
      </c>
      <c r="G9" s="5"/>
      <c r="H9" s="55" t="s">
        <v>76</v>
      </c>
      <c r="I9" s="4"/>
      <c r="J9" s="7"/>
      <c r="K9" s="55" t="s">
        <v>77</v>
      </c>
      <c r="L9" s="28">
        <f>'Einzel Alle'!M16</f>
        <v>460.25</v>
      </c>
      <c r="M9" s="28"/>
      <c r="N9" s="5">
        <f>SUM('Einzel Alle'!C16:L16)</f>
        <v>1841</v>
      </c>
      <c r="O9" s="29">
        <f>SUM(B20,B23,B28,A33,A36,R36,R33,S28,S23,S20)</f>
        <v>4</v>
      </c>
      <c r="P9" s="2" t="s">
        <v>28</v>
      </c>
      <c r="Q9" s="29">
        <f>SUM(A20,A23,A28,B36,B33,R20,R23,R28,S36,S33)</f>
        <v>4</v>
      </c>
    </row>
    <row r="10" spans="1:17" ht="12.75">
      <c r="A10" s="28"/>
      <c r="C10" s="5" t="s">
        <v>30</v>
      </c>
      <c r="E10" s="3" t="str">
        <f>Mannschaften!E5</f>
        <v>Grösdorf</v>
      </c>
      <c r="G10" s="5"/>
      <c r="H10" s="4" t="s">
        <v>63</v>
      </c>
      <c r="I10" s="30"/>
      <c r="J10" s="51"/>
      <c r="K10" s="4" t="s">
        <v>80</v>
      </c>
      <c r="L10" s="28">
        <f>'Einzel Alle'!M48</f>
        <v>436.75</v>
      </c>
      <c r="M10" s="28"/>
      <c r="N10" s="5">
        <f>SUM('Einzel Alle'!C48:L48)</f>
        <v>1747</v>
      </c>
      <c r="O10" s="29">
        <f>SUM(B19,A23,A27,B31,A35,R35,S31,R27,R23,S19)</f>
        <v>2</v>
      </c>
      <c r="P10" s="2" t="s">
        <v>28</v>
      </c>
      <c r="Q10" s="29">
        <f>SUM(A19,B23,B27,A31,B35,S35,R31,S27,S23,R19)</f>
        <v>6</v>
      </c>
    </row>
    <row r="11" spans="1:17" ht="12.75" hidden="1">
      <c r="A11" s="28"/>
      <c r="C11" s="5" t="s">
        <v>31</v>
      </c>
      <c r="E11" s="3" t="str">
        <f>Mannschaften!D5</f>
        <v>X</v>
      </c>
      <c r="G11" s="5"/>
      <c r="H11" s="55" t="s">
        <v>56</v>
      </c>
      <c r="I11" s="51"/>
      <c r="J11" s="51"/>
      <c r="K11" s="55" t="s">
        <v>57</v>
      </c>
      <c r="L11" s="28" t="str">
        <f>'Einzel Alle'!M61</f>
        <v>0</v>
      </c>
      <c r="M11" s="28"/>
      <c r="N11" s="5">
        <f>SUM('Einzel Alle'!C61:L61)</f>
        <v>0</v>
      </c>
      <c r="O11" s="29">
        <f>SUM(A20,A24,B27,A32,B35,R20,R24,S27,R32,S35)</f>
        <v>0</v>
      </c>
      <c r="P11" s="2" t="s">
        <v>28</v>
      </c>
      <c r="Q11" s="29">
        <f>SUM(B20,B24,A27,B32,A35,R35,S32,R27,S24,S20)</f>
        <v>0</v>
      </c>
    </row>
    <row r="12" spans="1:17" ht="12.75" hidden="1">
      <c r="A12" s="28"/>
      <c r="C12" s="5" t="s">
        <v>32</v>
      </c>
      <c r="E12" s="3" t="str">
        <f>Mannschaften!F5</f>
        <v>X</v>
      </c>
      <c r="G12" s="5"/>
      <c r="H12" s="50"/>
      <c r="I12" s="30"/>
      <c r="J12" s="51"/>
      <c r="K12" s="50"/>
      <c r="L12" s="28" t="str">
        <f>'Einzel Alle'!M74</f>
        <v>0</v>
      </c>
      <c r="M12" s="28"/>
      <c r="N12" s="5">
        <f>SUM('Einzel Alle'!C74:L74)</f>
        <v>0</v>
      </c>
      <c r="O12" s="29">
        <f>SUM(A21,B25,A29,A31,B37,S37,R31,R27,S24,R20)</f>
        <v>0</v>
      </c>
      <c r="P12" s="2" t="s">
        <v>28</v>
      </c>
      <c r="Q12" s="29">
        <f>SUM(B21,A25,B29,B31,A37,R37,S31,S27,R24,S20)</f>
        <v>0</v>
      </c>
    </row>
    <row r="13" spans="3:17" ht="12.75" hidden="1">
      <c r="C13" s="5" t="s">
        <v>33</v>
      </c>
      <c r="E13" s="3" t="str">
        <f>Mannschaften!G5</f>
        <v>X</v>
      </c>
      <c r="G13" s="5"/>
      <c r="H13" s="14"/>
      <c r="I13" s="42"/>
      <c r="J13" s="42"/>
      <c r="K13" s="42"/>
      <c r="L13" s="28" t="str">
        <f>'Einzel Alle'!M87</f>
        <v>0</v>
      </c>
      <c r="M13" s="28"/>
      <c r="N13" s="5">
        <f>SUM('Einzel Alle'!C87:L87)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61" t="s">
        <v>22</v>
      </c>
      <c r="B16" s="61"/>
      <c r="C16" s="62" t="s">
        <v>34</v>
      </c>
      <c r="D16" s="62"/>
      <c r="E16" s="62"/>
      <c r="F16" s="31"/>
      <c r="G16" s="31"/>
      <c r="H16" s="31"/>
      <c r="I16" s="32"/>
      <c r="J16" s="31"/>
      <c r="K16" s="33"/>
      <c r="L16" s="33"/>
      <c r="M16" s="33"/>
      <c r="N16" s="33"/>
      <c r="O16" s="62" t="s">
        <v>34</v>
      </c>
      <c r="P16" s="62"/>
      <c r="Q16" s="62"/>
      <c r="R16" s="61" t="s">
        <v>22</v>
      </c>
      <c r="S16" s="61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58" t="s">
        <v>37</v>
      </c>
      <c r="D18" s="58"/>
      <c r="E18" s="40">
        <v>43595</v>
      </c>
      <c r="F18" s="12"/>
      <c r="G18" s="12"/>
      <c r="H18" s="12"/>
      <c r="I18" s="26"/>
      <c r="J18" s="27"/>
      <c r="K18" s="41"/>
      <c r="L18" s="41"/>
      <c r="M18" s="41"/>
      <c r="N18" s="41"/>
      <c r="O18" s="58" t="s">
        <v>62</v>
      </c>
      <c r="P18" s="58"/>
      <c r="Q18" s="40">
        <v>43279</v>
      </c>
    </row>
    <row r="19" spans="1:19" s="9" customFormat="1" ht="12.75">
      <c r="A19" s="8">
        <f>IF(SUM(C19)=0,"0",IF(C19&gt;E19,2,0)+IF(C19=E19,1,0))</f>
        <v>2</v>
      </c>
      <c r="B19" s="8">
        <f>IF(SUM(E19)=0,"0",IF(E19&gt;C19,2,0)+IF(C19=E19,1,0))</f>
        <v>0</v>
      </c>
      <c r="C19" s="8">
        <f>'Einzel Alle'!C35</f>
        <v>431</v>
      </c>
      <c r="D19" s="10" t="s">
        <v>28</v>
      </c>
      <c r="E19" s="8">
        <f>'Einzel Alle'!C48</f>
        <v>420</v>
      </c>
      <c r="G19" s="8"/>
      <c r="H19" s="8"/>
      <c r="I19" s="30" t="str">
        <f>E8</f>
        <v>Pietenfeld</v>
      </c>
      <c r="J19" s="29" t="s">
        <v>39</v>
      </c>
      <c r="K19" s="30" t="str">
        <f>E10</f>
        <v>Grösdorf</v>
      </c>
      <c r="M19" s="30"/>
      <c r="O19" s="8">
        <f>'Einzel Alle'!H35</f>
        <v>411</v>
      </c>
      <c r="P19" s="10" t="s">
        <v>28</v>
      </c>
      <c r="Q19" s="5">
        <f>'Einzel Alle'!H48</f>
        <v>459</v>
      </c>
      <c r="R19" s="8">
        <f>IF(SUM(O19)=0,"0",IF(O19&gt;Q19,2,0)+IF(O19=Q19,1,0))</f>
        <v>0</v>
      </c>
      <c r="S19" s="8">
        <f>IF(SUM(Q19)=0,"0",IF(Q19&gt;O19,2,0)+IF(Q19=O19,1,0))</f>
        <v>2</v>
      </c>
    </row>
    <row r="20" spans="1:19" s="9" customFormat="1" ht="12.75">
      <c r="A20" s="8" t="str">
        <f>IF(SUM(C20)=0,"0",IF(C20&gt;E20,2,0)+IF(C20=E20,1,0))</f>
        <v>0</v>
      </c>
      <c r="B20" s="8" t="str">
        <f>IF(SUM(E20)=0,"0",IF(E20&gt;C20,2,0)+IF(C20=E20,1,0))</f>
        <v>0</v>
      </c>
      <c r="C20" s="8">
        <f>'Einzel Alle'!C61</f>
        <v>0</v>
      </c>
      <c r="D20" s="10" t="s">
        <v>28</v>
      </c>
      <c r="E20" s="8">
        <f>'Einzel Alle'!C16</f>
        <v>0</v>
      </c>
      <c r="F20" s="8"/>
      <c r="G20" s="8"/>
      <c r="H20" s="8"/>
      <c r="I20" s="30" t="str">
        <f>E11</f>
        <v>X</v>
      </c>
      <c r="J20" s="29" t="s">
        <v>39</v>
      </c>
      <c r="K20" s="30" t="str">
        <f>E9</f>
        <v>Badanhausen</v>
      </c>
      <c r="L20" s="30"/>
      <c r="M20" s="30"/>
      <c r="N20" s="4"/>
      <c r="O20" s="8">
        <f>'Einzel Alle'!H61</f>
        <v>0</v>
      </c>
      <c r="P20" s="10" t="s">
        <v>28</v>
      </c>
      <c r="Q20" s="8">
        <f>'Einzel Alle'!H16</f>
        <v>0</v>
      </c>
      <c r="R20" s="8" t="str">
        <f>IF(SUM(O20)=0,"0",IF(O20&gt;Q20,2,0)+IF(O20=Q20,1,0))</f>
        <v>0</v>
      </c>
      <c r="S20" s="8" t="str">
        <f>IF(SUM(Q20)=0,"0",IF(Q20&gt;O20,2,0)+IF(Q20=O20,1,0))</f>
        <v>0</v>
      </c>
    </row>
    <row r="21" spans="1:19" s="9" customFormat="1" ht="12.75" hidden="1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Alle'!C74</f>
        <v>0</v>
      </c>
      <c r="D21" s="10" t="s">
        <v>28</v>
      </c>
      <c r="E21" s="8">
        <f>'Einzel Alle'!C87</f>
        <v>0</v>
      </c>
      <c r="F21" s="8"/>
      <c r="G21" s="8"/>
      <c r="H21" s="8"/>
      <c r="I21" s="30" t="str">
        <f>E12</f>
        <v>X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Alle'!H74</f>
        <v>0</v>
      </c>
      <c r="P21" s="10" t="s">
        <v>28</v>
      </c>
      <c r="Q21" s="8">
        <f>'Einzel Alle'!H87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7" t="s">
        <v>40</v>
      </c>
      <c r="D22" s="57"/>
      <c r="E22" s="40">
        <v>43602</v>
      </c>
      <c r="F22" s="29"/>
      <c r="G22" s="29"/>
      <c r="H22" s="29"/>
      <c r="I22" s="30"/>
      <c r="J22" s="29"/>
      <c r="K22" s="30"/>
      <c r="L22" s="30"/>
      <c r="M22" s="30"/>
      <c r="N22" s="30"/>
      <c r="O22" s="57" t="s">
        <v>46</v>
      </c>
      <c r="P22" s="57"/>
      <c r="Q22" s="40">
        <v>43286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Alle'!D48</f>
        <v>427</v>
      </c>
      <c r="D23" s="10" t="s">
        <v>28</v>
      </c>
      <c r="E23" s="8">
        <f>'Einzel Alle'!D16</f>
        <v>451</v>
      </c>
      <c r="G23" s="8"/>
      <c r="H23" s="8"/>
      <c r="I23" s="30" t="str">
        <f>E10</f>
        <v>Grösdorf</v>
      </c>
      <c r="J23" s="29" t="s">
        <v>39</v>
      </c>
      <c r="K23" s="30" t="str">
        <f>E9</f>
        <v>Badanhausen</v>
      </c>
      <c r="L23" s="4" t="s">
        <v>94</v>
      </c>
      <c r="M23" s="30"/>
      <c r="O23" s="8">
        <f>'Einzel Alle'!I48</f>
        <v>441</v>
      </c>
      <c r="P23" s="10" t="s">
        <v>28</v>
      </c>
      <c r="Q23" s="5">
        <f>'Einzel Alle'!I16</f>
        <v>490</v>
      </c>
      <c r="R23" s="8">
        <f>IF(SUM(O23)=0,"0",IF(O23&gt;Q23,2,0)+IF(O23=Q23,1,0))</f>
        <v>0</v>
      </c>
      <c r="S23" s="8">
        <f>IF(SUM(Q23)=0,"0",IF(Q23&gt;O23,2,0)+IF(Q23=O23,1,0))</f>
        <v>2</v>
      </c>
    </row>
    <row r="24" spans="1:19" s="9" customFormat="1" ht="12.75">
      <c r="A24" s="8" t="str">
        <f>IF(SUM(C24)=0,"0",IF(C24&gt;E24,2,0)+IF(E24=C24,1,0))</f>
        <v>0</v>
      </c>
      <c r="B24" s="8" t="str">
        <f>IF(SUM(E24)=0,"0",IF(E24&gt;C24,2,0)+IF(E24=C24,1,0))</f>
        <v>0</v>
      </c>
      <c r="C24" s="8">
        <f>'Einzel Alle'!D61</f>
        <v>0</v>
      </c>
      <c r="D24" s="10" t="s">
        <v>28</v>
      </c>
      <c r="E24" s="8">
        <f>'Einzel Alle'!D35</f>
        <v>0</v>
      </c>
      <c r="F24" s="30"/>
      <c r="G24" s="8"/>
      <c r="H24" s="8"/>
      <c r="I24" s="30" t="str">
        <f>E11</f>
        <v>X</v>
      </c>
      <c r="J24" s="29" t="s">
        <v>39</v>
      </c>
      <c r="K24" s="30" t="str">
        <f>E8</f>
        <v>Pietenfeld</v>
      </c>
      <c r="L24" s="30"/>
      <c r="M24" s="30"/>
      <c r="N24" s="30"/>
      <c r="O24" s="5">
        <f>'Einzel Alle'!I61</f>
        <v>0</v>
      </c>
      <c r="P24" s="10" t="s">
        <v>28</v>
      </c>
      <c r="Q24" s="8">
        <f>'Einzel Alle'!I35</f>
        <v>0</v>
      </c>
      <c r="R24" s="8" t="str">
        <f>IF(SUM(O24)=0,"0",IF(O24&gt;Q24,2,0)+IF(O24=Q24,1,0))</f>
        <v>0</v>
      </c>
      <c r="S24" s="8" t="str">
        <f>IF(SUM(Q24)=0,"0",IF(Q24&gt;O24,2,0)+IF(Q24=O24,1,0))</f>
        <v>0</v>
      </c>
    </row>
    <row r="25" spans="1:19" s="9" customFormat="1" ht="12.75" hidden="1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Alle'!D74</f>
        <v>0</v>
      </c>
      <c r="D25" s="10" t="s">
        <v>28</v>
      </c>
      <c r="E25" s="8">
        <f>'Einzel Alle'!D87</f>
        <v>0</v>
      </c>
      <c r="F25" s="8"/>
      <c r="G25" s="8"/>
      <c r="H25" s="8"/>
      <c r="I25" s="30" t="str">
        <f>E12</f>
        <v>X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Alle'!I74</f>
        <v>0</v>
      </c>
      <c r="P25" s="10" t="s">
        <v>28</v>
      </c>
      <c r="Q25" s="5">
        <f>'Einzel Alle'!I87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7" t="s">
        <v>42</v>
      </c>
      <c r="D26" s="57"/>
      <c r="E26" s="40">
        <v>43609</v>
      </c>
      <c r="F26" s="29"/>
      <c r="G26" s="29"/>
      <c r="H26" s="29"/>
      <c r="I26" s="30"/>
      <c r="J26" s="29"/>
      <c r="K26" s="30"/>
      <c r="L26" s="30"/>
      <c r="M26" s="30"/>
      <c r="N26" s="30"/>
      <c r="O26" s="57" t="s">
        <v>38</v>
      </c>
      <c r="P26" s="57"/>
      <c r="Q26" s="40">
        <v>43293</v>
      </c>
      <c r="R26" s="29"/>
      <c r="S26" s="29"/>
    </row>
    <row r="27" spans="1:19" s="9" customFormat="1" ht="12.75">
      <c r="A27" s="8" t="str">
        <f>IF(SUM(C27)=0,"0",IF(C27&gt;E27,2,0)+IF(E27=C27,1,0))</f>
        <v>0</v>
      </c>
      <c r="B27" s="8" t="str">
        <f>IF(SUM(E27)=0,"0",IF(E27&gt;C27,2,0)+IF(E27=C27,1,0))</f>
        <v>0</v>
      </c>
      <c r="C27" s="8">
        <f>'Einzel Alle'!E48</f>
        <v>0</v>
      </c>
      <c r="D27" s="10" t="s">
        <v>28</v>
      </c>
      <c r="E27" s="8">
        <f>'Einzel Alle'!E61</f>
        <v>0</v>
      </c>
      <c r="F27" s="8"/>
      <c r="G27" s="8"/>
      <c r="H27" s="8"/>
      <c r="I27" s="30" t="str">
        <f>E10</f>
        <v>Grösdorf</v>
      </c>
      <c r="J27" s="29" t="s">
        <v>39</v>
      </c>
      <c r="K27" s="30" t="str">
        <f>E11</f>
        <v>X</v>
      </c>
      <c r="L27" s="30"/>
      <c r="M27" s="30"/>
      <c r="N27" s="30"/>
      <c r="O27" s="5">
        <f>'Einzel Alle'!J48</f>
        <v>0</v>
      </c>
      <c r="P27" s="10" t="s">
        <v>28</v>
      </c>
      <c r="Q27" s="8">
        <f>'Einzel Alle'!J61</f>
        <v>0</v>
      </c>
      <c r="R27" s="8" t="str">
        <f>IF(SUM(O27)=0,"0",IF(O27&gt;Q27,2,0)+IF(O27=Q27,1,0))</f>
        <v>0</v>
      </c>
      <c r="S27" s="8" t="str">
        <f>IF(SUM(Q27)=0,"0",IF(Q27&gt;O27,2,0)+IF(Q27=O27,1,0))</f>
        <v>0</v>
      </c>
    </row>
    <row r="28" spans="1:19" s="9" customFormat="1" ht="12.75">
      <c r="A28" s="8">
        <f>IF(SUM(C28)=0,"0",IF(C28&gt;E28,2,0)+IF(E28=C28,1,0))</f>
        <v>2</v>
      </c>
      <c r="B28" s="8">
        <f>IF(SUM(E28)=0,"0",IF(E28&gt;C28,2,0)+IF(E28=C28,1,0))</f>
        <v>0</v>
      </c>
      <c r="C28" s="8">
        <f>'Einzel Alle'!E35</f>
        <v>469</v>
      </c>
      <c r="D28" s="10" t="s">
        <v>28</v>
      </c>
      <c r="E28" s="8">
        <f>'Einzel Alle'!E16</f>
        <v>452</v>
      </c>
      <c r="F28" s="30"/>
      <c r="G28" s="8"/>
      <c r="H28" s="8"/>
      <c r="I28" s="30" t="str">
        <f>E8</f>
        <v>Pietenfeld</v>
      </c>
      <c r="J28" s="29" t="s">
        <v>39</v>
      </c>
      <c r="K28" s="30" t="str">
        <f>E9</f>
        <v>Badanhausen</v>
      </c>
      <c r="L28" s="30"/>
      <c r="M28" s="30"/>
      <c r="N28" s="30"/>
      <c r="O28" s="5">
        <f>'Einzel Alle'!J35</f>
        <v>466</v>
      </c>
      <c r="P28" s="10" t="s">
        <v>28</v>
      </c>
      <c r="Q28" s="8">
        <f>'Einzel Alle'!J16</f>
        <v>448</v>
      </c>
      <c r="R28" s="8">
        <f>IF(SUM(O28)=0,"0",IF(O28&gt;Q28,2,0)+IF(O28=Q28,1,0))</f>
        <v>2</v>
      </c>
      <c r="S28" s="8">
        <f>IF(SUM(Q28)=0,"0",IF(Q28&gt;O28,2,0)+IF(Q28=O28,1,0))</f>
        <v>0</v>
      </c>
    </row>
    <row r="29" spans="1:19" s="9" customFormat="1" ht="12.75" hidden="1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Alle'!E74</f>
        <v>0</v>
      </c>
      <c r="D29" s="10" t="s">
        <v>28</v>
      </c>
      <c r="E29" s="8">
        <f>'Einzel Alle'!E87</f>
        <v>0</v>
      </c>
      <c r="F29" s="8"/>
      <c r="G29" s="8"/>
      <c r="H29" s="8"/>
      <c r="I29" s="30" t="str">
        <f>E12</f>
        <v>X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Alle'!J74</f>
        <v>0</v>
      </c>
      <c r="P29" s="10" t="s">
        <v>28</v>
      </c>
      <c r="Q29" s="8">
        <f>'Einzel Alle'!J87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 hidden="1">
      <c r="A30" s="29"/>
      <c r="B30" s="29"/>
      <c r="C30" s="57" t="s">
        <v>44</v>
      </c>
      <c r="D30" s="57"/>
      <c r="E30" s="40">
        <v>42174</v>
      </c>
      <c r="F30" s="29"/>
      <c r="G30" s="29"/>
      <c r="H30" s="29"/>
      <c r="I30" s="30"/>
      <c r="J30" s="29"/>
      <c r="K30" s="30"/>
      <c r="L30" s="30"/>
      <c r="M30" s="30"/>
      <c r="N30" s="30"/>
      <c r="O30" s="57" t="s">
        <v>41</v>
      </c>
      <c r="P30" s="57"/>
      <c r="Q30" s="40">
        <v>39653</v>
      </c>
      <c r="R30" s="29"/>
      <c r="S30" s="29"/>
    </row>
    <row r="31" spans="1:19" s="9" customFormat="1" ht="12.75" hidden="1">
      <c r="A31" s="5" t="str">
        <f>IF(SUM(C31)=0,"0",IF(C31&gt;E31,2,0)+IF(C31=E31,1,0))</f>
        <v>0</v>
      </c>
      <c r="B31" s="5" t="str">
        <f>IF(SUM(E31)=0,"0",IF(E31&gt;C31,2,0)+IF(C31=E31,1,0))</f>
        <v>0</v>
      </c>
      <c r="C31" s="8">
        <f>'Einzel Alle'!F48</f>
        <v>0</v>
      </c>
      <c r="D31" s="10" t="s">
        <v>28</v>
      </c>
      <c r="E31" s="5">
        <f>'Einzel Alle'!F74</f>
        <v>0</v>
      </c>
      <c r="G31" s="8"/>
      <c r="H31" s="8"/>
      <c r="I31" s="30" t="str">
        <f>E12</f>
        <v>X</v>
      </c>
      <c r="J31" s="29" t="s">
        <v>39</v>
      </c>
      <c r="K31" s="30" t="str">
        <f>E10</f>
        <v>Grösdorf</v>
      </c>
      <c r="M31" s="30"/>
      <c r="O31" s="5">
        <f>'Einzel Alle'!K48</f>
        <v>0</v>
      </c>
      <c r="P31" s="10" t="s">
        <v>28</v>
      </c>
      <c r="Q31" s="8">
        <f>'Einzel Alle'!K74</f>
        <v>0</v>
      </c>
      <c r="R31" s="8" t="str">
        <f>IF(SUM(O31)=0,"0",IF(O31&gt;Q31,2,0)+IF(O31=Q31,1,0))</f>
        <v>0</v>
      </c>
      <c r="S31" s="8" t="str">
        <f>IF(SUM(Q31)=0,"0",IF(Q31&gt;O31,2,0)+IF(Q31=O31,1,0))</f>
        <v>0</v>
      </c>
    </row>
    <row r="32" spans="1:19" s="9" customFormat="1" ht="12.75" hidden="1">
      <c r="A32" s="8" t="str">
        <f>IF(SUM(C32)=0,"0",IF(C32&gt;E32,2,0)+IF(C32=E32,1,0))</f>
        <v>0</v>
      </c>
      <c r="B32" s="8" t="str">
        <f>IF(SUM(E32)=0,"0",IF(E32&gt;C32,2,0)+IF(C32=E32,1,0))</f>
        <v>0</v>
      </c>
      <c r="C32" s="8">
        <f>'Einzel Alle'!F61</f>
        <v>0</v>
      </c>
      <c r="D32" s="10" t="s">
        <v>28</v>
      </c>
      <c r="E32" s="8">
        <f>'Einzel Alle'!F35</f>
        <v>0</v>
      </c>
      <c r="G32" s="8"/>
      <c r="H32" s="8"/>
      <c r="I32" s="30" t="str">
        <f>E11</f>
        <v>X</v>
      </c>
      <c r="J32" s="29" t="s">
        <v>39</v>
      </c>
      <c r="K32" s="30" t="str">
        <f>E8</f>
        <v>Pietenfeld</v>
      </c>
      <c r="L32" s="6"/>
      <c r="M32" s="30"/>
      <c r="N32" s="6"/>
      <c r="O32" s="5">
        <f>'Einzel Alle'!K61</f>
        <v>0</v>
      </c>
      <c r="P32" s="10" t="s">
        <v>28</v>
      </c>
      <c r="Q32" s="8">
        <f>'Einzel Alle'!K35</f>
        <v>0</v>
      </c>
      <c r="R32" s="8" t="str">
        <f>IF(SUM(O32)=0,"0",IF(O32&gt;Q32,2,0)+IF(O32=Q32,1,0))</f>
        <v>0</v>
      </c>
      <c r="S32" s="8" t="str">
        <f>IF(SUM(Q32)=0,"0",IF(Q32&gt;O32,2,0)+IF(Q32=O32,1,0))</f>
        <v>0</v>
      </c>
    </row>
    <row r="33" spans="1:19" s="9" customFormat="1" ht="12.75" hidden="1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Alle'!F16</f>
        <v>0</v>
      </c>
      <c r="D33" s="10" t="s">
        <v>28</v>
      </c>
      <c r="E33" s="8">
        <f>'Einzel Alle'!F87</f>
        <v>0</v>
      </c>
      <c r="F33" s="8"/>
      <c r="G33" s="8"/>
      <c r="H33" s="8"/>
      <c r="I33" s="30" t="str">
        <f>E9</f>
        <v>Badanhausen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Alle'!K16</f>
        <v>0</v>
      </c>
      <c r="P33" s="10" t="s">
        <v>28</v>
      </c>
      <c r="Q33" s="8">
        <f>'Einzel Alle'!K87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 hidden="1">
      <c r="A34" s="29"/>
      <c r="B34" s="29"/>
      <c r="C34" s="57" t="s">
        <v>45</v>
      </c>
      <c r="D34" s="57"/>
      <c r="E34" s="40">
        <v>42181</v>
      </c>
      <c r="F34" s="29"/>
      <c r="G34" s="29"/>
      <c r="H34" s="29"/>
      <c r="I34" s="30"/>
      <c r="J34" s="29"/>
      <c r="K34" s="30"/>
      <c r="L34" s="30"/>
      <c r="M34" s="30"/>
      <c r="N34" s="30"/>
      <c r="O34" s="57" t="s">
        <v>43</v>
      </c>
      <c r="P34" s="57"/>
      <c r="Q34" s="40">
        <v>42947</v>
      </c>
      <c r="R34" s="29"/>
      <c r="S34" s="29"/>
    </row>
    <row r="35" spans="1:19" s="9" customFormat="1" ht="12.75" hidden="1">
      <c r="A35" s="8" t="str">
        <f>IF(SUM(C35)=0,"0",IF(C35&gt;E35,2,0)+IF(C35=E35,1,0))</f>
        <v>0</v>
      </c>
      <c r="B35" s="8" t="str">
        <f>IF(SUM(E35)=0,"0",IF(E35&gt;C35,2,0)+IF(C35=E35,1,0))</f>
        <v>0</v>
      </c>
      <c r="C35" s="8">
        <f>'Einzel Alle'!G74</f>
        <v>0</v>
      </c>
      <c r="D35" s="10" t="s">
        <v>28</v>
      </c>
      <c r="E35" s="8">
        <f>'Einzel Alle'!G61</f>
        <v>0</v>
      </c>
      <c r="G35" s="8"/>
      <c r="H35" s="8"/>
      <c r="I35" s="30" t="str">
        <f>E10</f>
        <v>Grösdorf</v>
      </c>
      <c r="J35" s="29" t="s">
        <v>39</v>
      </c>
      <c r="K35" s="30" t="str">
        <f>E11</f>
        <v>X</v>
      </c>
      <c r="M35" s="30"/>
      <c r="O35" s="5">
        <f>'Einzel Alle'!L74</f>
        <v>0</v>
      </c>
      <c r="P35" s="10" t="s">
        <v>28</v>
      </c>
      <c r="Q35" s="8">
        <f>'Einzel Alle'!L61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 hidden="1">
      <c r="A36" s="8" t="str">
        <f>IF(SUM(C36)=0,"0",IF(C36&gt;E36,2,0)+IF(C36=E36,1,0))</f>
        <v>0</v>
      </c>
      <c r="B36" s="8" t="str">
        <f>IF(SUM(E36)=0,"0",IF(E36&gt;C36,2,0)+IF(C36=E36,1,0))</f>
        <v>0</v>
      </c>
      <c r="C36" s="8">
        <f>'Einzel Alle'!G16</f>
        <v>0</v>
      </c>
      <c r="D36" s="10" t="s">
        <v>28</v>
      </c>
      <c r="E36" s="8">
        <f>'Einzel Alle'!G35</f>
        <v>0</v>
      </c>
      <c r="G36" s="8"/>
      <c r="H36" s="8"/>
      <c r="I36" s="30" t="str">
        <f>E9</f>
        <v>Badanhausen</v>
      </c>
      <c r="J36" s="29" t="s">
        <v>39</v>
      </c>
      <c r="K36" s="30" t="str">
        <f>E8</f>
        <v>Pietenfeld</v>
      </c>
      <c r="M36" s="30"/>
      <c r="O36" s="5">
        <f>'Einzel Alle'!L16</f>
        <v>0</v>
      </c>
      <c r="P36" s="10" t="s">
        <v>28</v>
      </c>
      <c r="Q36" s="8">
        <f>'Einzel Alle'!L35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 hidden="1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Alle'!G87</f>
        <v>0</v>
      </c>
      <c r="D37" s="10" t="s">
        <v>28</v>
      </c>
      <c r="E37" s="8">
        <f>'Einzel Alle'!G48</f>
        <v>0</v>
      </c>
      <c r="G37" s="8"/>
      <c r="H37" s="8"/>
      <c r="I37" s="30" t="str">
        <f>E13</f>
        <v>X</v>
      </c>
      <c r="J37" s="29" t="s">
        <v>39</v>
      </c>
      <c r="K37" s="30" t="str">
        <f>E12</f>
        <v>X</v>
      </c>
      <c r="L37" s="6"/>
      <c r="M37" s="30"/>
      <c r="N37" s="6"/>
      <c r="O37" s="5">
        <f>'Einzel Alle'!L87</f>
        <v>0</v>
      </c>
      <c r="P37" s="10" t="s">
        <v>28</v>
      </c>
      <c r="Q37" s="8">
        <f>'Einzel Alle'!L48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14" ht="12.75">
      <c r="C42" s="4"/>
      <c r="D42" s="4"/>
      <c r="E42" s="4"/>
      <c r="I42" s="45"/>
      <c r="J42" s="29"/>
      <c r="K42" s="4"/>
      <c r="L42" s="4"/>
      <c r="M42" s="4"/>
      <c r="N42" s="4"/>
    </row>
    <row r="43" spans="3:14" ht="12.75">
      <c r="C43" s="4"/>
      <c r="D43" s="4"/>
      <c r="E43" s="4"/>
      <c r="I43" s="45"/>
      <c r="J43" s="29"/>
      <c r="K43" s="4"/>
      <c r="L43" s="4"/>
      <c r="M43" s="4"/>
      <c r="N43" s="4"/>
    </row>
    <row r="44" spans="3:14" ht="12.75">
      <c r="C44" s="4"/>
      <c r="D44" s="4"/>
      <c r="E44" s="4"/>
      <c r="I44" s="46"/>
      <c r="J44" s="29"/>
      <c r="K44" s="4"/>
      <c r="L44" s="4"/>
      <c r="M44" s="4"/>
      <c r="N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5"/>
      <c r="J47" s="29"/>
      <c r="K47" s="4"/>
      <c r="L47" s="4"/>
      <c r="M47" s="4"/>
      <c r="N47" s="4"/>
    </row>
    <row r="48" spans="3:14" ht="12.75">
      <c r="C48" s="4"/>
      <c r="D48" s="4"/>
      <c r="E48" s="4"/>
      <c r="I48" s="45"/>
      <c r="J48" s="29"/>
      <c r="K48" s="4"/>
      <c r="L48" s="4"/>
      <c r="M48" s="4"/>
      <c r="N48" s="4"/>
    </row>
    <row r="49" spans="3:14" ht="12.75">
      <c r="C49" s="4"/>
      <c r="D49" s="4"/>
      <c r="E49" s="4"/>
      <c r="I49" s="45"/>
      <c r="J49" s="29"/>
      <c r="K49" s="4"/>
      <c r="L49" s="4"/>
      <c r="M49" s="4"/>
      <c r="N49" s="4"/>
    </row>
    <row r="50" spans="3:14" ht="12.75">
      <c r="C50" s="4"/>
      <c r="D50" s="4"/>
      <c r="E50" s="4"/>
      <c r="I50" s="46"/>
      <c r="J50" s="29"/>
      <c r="K50" s="4"/>
      <c r="L50" s="4"/>
      <c r="M50" s="4"/>
      <c r="N50" s="4"/>
    </row>
    <row r="51" spans="3:14" ht="12.75">
      <c r="C51" s="4"/>
      <c r="D51" s="4"/>
      <c r="E51" s="4"/>
      <c r="I51" s="45"/>
      <c r="J51" s="29"/>
      <c r="K51" s="4"/>
      <c r="L51" s="4"/>
      <c r="M51" s="4"/>
      <c r="N51" s="4"/>
    </row>
    <row r="52" spans="3:14" ht="12.75">
      <c r="C52" s="4"/>
      <c r="D52" s="4"/>
      <c r="E52" s="4"/>
      <c r="I52" s="45"/>
      <c r="J52" s="29"/>
      <c r="K52" s="4"/>
      <c r="L52" s="4"/>
      <c r="M52" s="4"/>
      <c r="N52" s="4"/>
    </row>
    <row r="53" spans="3:14" ht="12.75">
      <c r="C53" s="4"/>
      <c r="D53" s="4"/>
      <c r="E53" s="4"/>
      <c r="I53" s="45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A16:B16"/>
    <mergeCell ref="R16:S16"/>
    <mergeCell ref="O5:Q5"/>
    <mergeCell ref="C16:E16"/>
    <mergeCell ref="O16:Q16"/>
    <mergeCell ref="O34:P34"/>
    <mergeCell ref="O26:P26"/>
    <mergeCell ref="O22:P22"/>
    <mergeCell ref="O30:P30"/>
    <mergeCell ref="O18:P18"/>
    <mergeCell ref="C4:Q4"/>
    <mergeCell ref="C26:D26"/>
    <mergeCell ref="C34:D34"/>
    <mergeCell ref="C30:D30"/>
    <mergeCell ref="C18:D18"/>
    <mergeCell ref="J2:P2"/>
    <mergeCell ref="J3:P3"/>
    <mergeCell ref="C22:D2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9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4.00390625" style="45" customWidth="1"/>
    <col min="2" max="2" width="21.8515625" style="45" customWidth="1"/>
    <col min="3" max="12" width="4.8515625" style="45" customWidth="1"/>
    <col min="13" max="13" width="10.00390625" style="45" customWidth="1"/>
    <col min="14" max="16384" width="11.421875" style="45" customWidth="1"/>
  </cols>
  <sheetData>
    <row r="2" spans="2:13" s="46" customFormat="1" ht="12.75">
      <c r="B2" s="46" t="str">
        <f>Schüler_Gr2!C4</f>
        <v>Schüler - Gruppe 2</v>
      </c>
      <c r="C2" s="46" t="s">
        <v>0</v>
      </c>
      <c r="M2" s="47">
        <v>2019</v>
      </c>
    </row>
    <row r="5" spans="1:14" ht="12.75" customHeight="1">
      <c r="A5" s="45" t="s">
        <v>1</v>
      </c>
      <c r="B5" s="48" t="str">
        <f>Mannschaften!B5</f>
        <v>Badanhausen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5" t="s">
        <v>12</v>
      </c>
      <c r="N5" t="str">
        <f>A5</f>
        <v>WK</v>
      </c>
    </row>
    <row r="6" spans="1:14" ht="12.75">
      <c r="A6" s="45">
        <f>IF(C6&gt;1,1)+IF(D6&gt;1,1)+IF(E6&gt;1,1)+IF(F6&gt;1,1)+IF(G6&gt;1,1)+IF(H6&gt;1,1)+IF(I6&gt;1,1)+IF(J6&gt;1,1)+IF(K6&gt;1,1)+IF(L6&gt;1,1)</f>
        <v>4</v>
      </c>
      <c r="B6" s="45" t="str">
        <f>Mannschaften!B7</f>
        <v>Huber Emily</v>
      </c>
      <c r="D6" s="45">
        <v>170</v>
      </c>
      <c r="E6" s="45">
        <v>166</v>
      </c>
      <c r="I6" s="45">
        <v>171</v>
      </c>
      <c r="J6" s="45">
        <v>160</v>
      </c>
      <c r="M6" s="49">
        <f aca="true" t="shared" si="0" ref="M6:M16">IF(SUM(C6:L6)=0,"0",SUM(C6:L6)/COUNTIF(C6:L6,"&gt;0"))</f>
        <v>166.75</v>
      </c>
      <c r="N6">
        <f aca="true" t="shared" si="1" ref="N6:N60">A6</f>
        <v>4</v>
      </c>
    </row>
    <row r="7" spans="1:14" ht="12.75">
      <c r="A7" s="45">
        <f aca="true" t="shared" si="2" ref="A7:A15">IF(C7&gt;1,1)+IF(D7&gt;1,1)+IF(E7&gt;1,1)+IF(F7&gt;1,1)+IF(G7&gt;1,1)+IF(H7&gt;1,1)+IF(I7&gt;1,1)+IF(J7&gt;1,1)+IF(K7&gt;1,1)+IF(L7&gt;1,1)</f>
        <v>3</v>
      </c>
      <c r="B7" s="45" t="str">
        <f>Mannschaften!B8</f>
        <v>Huber Lukas</v>
      </c>
      <c r="D7" s="45">
        <v>144</v>
      </c>
      <c r="E7" s="45">
        <v>114</v>
      </c>
      <c r="I7" s="45">
        <v>143</v>
      </c>
      <c r="M7" s="49">
        <f t="shared" si="0"/>
        <v>133.66666666666666</v>
      </c>
      <c r="N7">
        <f t="shared" si="1"/>
        <v>3</v>
      </c>
    </row>
    <row r="8" spans="1:14" ht="12.75">
      <c r="A8" s="45">
        <f t="shared" si="2"/>
        <v>4</v>
      </c>
      <c r="B8" s="45" t="str">
        <f>Mannschaften!B9</f>
        <v>Gebhard Milena</v>
      </c>
      <c r="D8" s="45">
        <v>132</v>
      </c>
      <c r="E8" s="45">
        <v>145</v>
      </c>
      <c r="I8" s="45">
        <v>152</v>
      </c>
      <c r="J8" s="45">
        <v>131</v>
      </c>
      <c r="M8" s="49">
        <f t="shared" si="0"/>
        <v>140</v>
      </c>
      <c r="N8">
        <f t="shared" si="1"/>
        <v>4</v>
      </c>
    </row>
    <row r="9" spans="1:14" ht="12.75">
      <c r="A9" s="45">
        <f t="shared" si="2"/>
        <v>4</v>
      </c>
      <c r="B9" s="45" t="str">
        <f>Mannschaften!B10</f>
        <v>Meier Fabian</v>
      </c>
      <c r="D9" s="45">
        <v>137</v>
      </c>
      <c r="E9" s="45">
        <v>141</v>
      </c>
      <c r="I9" s="45">
        <v>167</v>
      </c>
      <c r="J9" s="45">
        <v>157</v>
      </c>
      <c r="M9" s="49">
        <f t="shared" si="0"/>
        <v>150.5</v>
      </c>
      <c r="N9">
        <f t="shared" si="1"/>
        <v>4</v>
      </c>
    </row>
    <row r="10" spans="1:14" ht="12.75">
      <c r="A10" s="45">
        <f t="shared" si="2"/>
        <v>0</v>
      </c>
      <c r="B10" s="45" t="str">
        <f>Mannschaften!B11</f>
        <v>Schütze 5</v>
      </c>
      <c r="M10" s="49" t="str">
        <f t="shared" si="0"/>
        <v>0</v>
      </c>
      <c r="N10">
        <f t="shared" si="1"/>
        <v>0</v>
      </c>
    </row>
    <row r="11" spans="1:14" ht="12.75">
      <c r="A11" s="45">
        <f t="shared" si="2"/>
        <v>0</v>
      </c>
      <c r="B11" s="45" t="str">
        <f>Mannschaften!B12</f>
        <v>Schütze 6</v>
      </c>
      <c r="M11" s="49" t="str">
        <f t="shared" si="0"/>
        <v>0</v>
      </c>
      <c r="N11">
        <f t="shared" si="1"/>
        <v>0</v>
      </c>
    </row>
    <row r="12" spans="1:14" ht="12.75">
      <c r="A12" s="45">
        <f t="shared" si="2"/>
        <v>0</v>
      </c>
      <c r="B12" s="45" t="str">
        <f>Mannschaften!B13</f>
        <v>Schütze 7</v>
      </c>
      <c r="M12" s="49" t="str">
        <f t="shared" si="0"/>
        <v>0</v>
      </c>
      <c r="N12">
        <f t="shared" si="1"/>
        <v>0</v>
      </c>
    </row>
    <row r="13" spans="1:14" ht="12.75">
      <c r="A13" s="45">
        <f>IF(C13&gt;1,1)+IF(D13&gt;1,1)+IF(E13&gt;1,1)+IF(F13&gt;1,1)+IF(G13&gt;1,1)+IF(H13&gt;1,1)+IF(I13&gt;1,1)+IF(J13&gt;1,1)+IF(K13&gt;1,1)+IF(L13&gt;1,1)</f>
        <v>0</v>
      </c>
      <c r="B13" s="45" t="str">
        <f>Mannschaften!B14</f>
        <v>Schütze 8</v>
      </c>
      <c r="M13" s="49" t="str">
        <f t="shared" si="0"/>
        <v>0</v>
      </c>
      <c r="N13">
        <f t="shared" si="1"/>
        <v>0</v>
      </c>
    </row>
    <row r="14" spans="1:14" ht="12.75">
      <c r="A14" s="45">
        <f t="shared" si="2"/>
        <v>0</v>
      </c>
      <c r="B14" s="45" t="str">
        <f>Mannschaften!B15</f>
        <v>Schütze 9</v>
      </c>
      <c r="M14" s="49" t="str">
        <f t="shared" si="0"/>
        <v>0</v>
      </c>
      <c r="N14">
        <f t="shared" si="1"/>
        <v>0</v>
      </c>
    </row>
    <row r="15" spans="1:14" ht="12.75">
      <c r="A15" s="45">
        <f t="shared" si="2"/>
        <v>0</v>
      </c>
      <c r="B15" s="45" t="str">
        <f>Mannschaften!B16</f>
        <v>Schütze 10</v>
      </c>
      <c r="M15" s="49" t="str">
        <f t="shared" si="0"/>
        <v>0</v>
      </c>
      <c r="N15">
        <f t="shared" si="1"/>
        <v>0</v>
      </c>
    </row>
    <row r="16" spans="2:14" ht="12.75">
      <c r="B16" s="45" t="s">
        <v>13</v>
      </c>
      <c r="C16" s="45">
        <f>SUM(C6:C8)</f>
        <v>0</v>
      </c>
      <c r="D16" s="45">
        <f>SUM(D6:D7,D9)</f>
        <v>451</v>
      </c>
      <c r="E16" s="45">
        <f>SUM(E6,E8:E9)</f>
        <v>452</v>
      </c>
      <c r="F16" s="45">
        <f aca="true" t="shared" si="3" ref="F16:L16">SUM(F6:F15)</f>
        <v>0</v>
      </c>
      <c r="G16" s="45">
        <f t="shared" si="3"/>
        <v>0</v>
      </c>
      <c r="H16" s="45">
        <f>SUM(H6:H7,H9)</f>
        <v>0</v>
      </c>
      <c r="I16" s="45">
        <f>SUM(I8:I9,I6)</f>
        <v>490</v>
      </c>
      <c r="J16" s="45">
        <f>SUM(J6,J8:J9)</f>
        <v>448</v>
      </c>
      <c r="K16" s="45">
        <f t="shared" si="3"/>
        <v>0</v>
      </c>
      <c r="L16" s="45">
        <f t="shared" si="3"/>
        <v>0</v>
      </c>
      <c r="M16" s="49">
        <f t="shared" si="0"/>
        <v>460.25</v>
      </c>
      <c r="N16"/>
    </row>
    <row r="17" ht="12.75">
      <c r="N17"/>
    </row>
    <row r="18" spans="1:14" ht="12.75" customHeight="1">
      <c r="A18" s="45" t="s">
        <v>1</v>
      </c>
      <c r="B18" s="48" t="str">
        <f>Mannschaften!C5</f>
        <v>Pietenfeld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  <c r="H18" s="43" t="s">
        <v>7</v>
      </c>
      <c r="I18" s="43" t="s">
        <v>8</v>
      </c>
      <c r="J18" s="43" t="s">
        <v>9</v>
      </c>
      <c r="K18" s="43" t="s">
        <v>10</v>
      </c>
      <c r="L18" s="43" t="s">
        <v>11</v>
      </c>
      <c r="M18" s="45" t="s">
        <v>12</v>
      </c>
      <c r="N18" t="str">
        <f t="shared" si="1"/>
        <v>WK</v>
      </c>
    </row>
    <row r="19" spans="1:14" ht="12.75">
      <c r="A19" s="45">
        <f>IF(C19&gt;1,1)+IF(D19&gt;1,1)+IF(E19&gt;1,1)+IF(F19&gt;1,1)+IF(G19&gt;1,1)+IF(H19&gt;1,1)+IF(I19&gt;1,1)+IF(J19&gt;1,1)+IF(K19&gt;1,1)+IF(L19&gt;1,1)</f>
        <v>4</v>
      </c>
      <c r="B19" s="45" t="str">
        <f>Mannschaften!C7</f>
        <v>Ziller Paul</v>
      </c>
      <c r="C19" s="45">
        <v>130</v>
      </c>
      <c r="E19" s="45">
        <v>155</v>
      </c>
      <c r="H19" s="45">
        <v>140</v>
      </c>
      <c r="J19" s="45">
        <v>139</v>
      </c>
      <c r="M19" s="49">
        <f aca="true" t="shared" si="4" ref="M19:M35">IF(SUM(C19:L19)=0,"0",SUM(C19:L19)/COUNTIF(C19:L19,"&gt;0"))</f>
        <v>141</v>
      </c>
      <c r="N19">
        <f t="shared" si="1"/>
        <v>4</v>
      </c>
    </row>
    <row r="20" spans="1:14" ht="12.75">
      <c r="A20" s="45">
        <f aca="true" t="shared" si="5" ref="A20:A33">IF(C20&gt;1,1)+IF(D20&gt;1,1)+IF(E20&gt;1,1)+IF(F20&gt;1,1)+IF(G20&gt;1,1)+IF(H20&gt;1,1)+IF(I20&gt;1,1)+IF(J20&gt;1,1)+IF(K20&gt;1,1)+IF(L20&gt;1,1)</f>
        <v>4</v>
      </c>
      <c r="B20" s="45" t="str">
        <f>Mannschaften!C8</f>
        <v>Waffenschmidt Maximilian</v>
      </c>
      <c r="C20" s="45">
        <v>171</v>
      </c>
      <c r="E20" s="45">
        <v>165</v>
      </c>
      <c r="H20" s="45">
        <v>164</v>
      </c>
      <c r="J20" s="45">
        <v>168</v>
      </c>
      <c r="M20" s="49">
        <f t="shared" si="4"/>
        <v>167</v>
      </c>
      <c r="N20">
        <f t="shared" si="1"/>
        <v>4</v>
      </c>
    </row>
    <row r="21" spans="1:14" ht="12.75">
      <c r="A21" s="45">
        <f t="shared" si="5"/>
        <v>3</v>
      </c>
      <c r="B21" s="45" t="str">
        <f>Mannschaften!C9</f>
        <v>Pintzka Leon</v>
      </c>
      <c r="E21" s="45">
        <v>149</v>
      </c>
      <c r="H21" s="45">
        <v>107</v>
      </c>
      <c r="J21" s="45">
        <v>159</v>
      </c>
      <c r="M21" s="49">
        <f t="shared" si="4"/>
        <v>138.33333333333334</v>
      </c>
      <c r="N21">
        <f t="shared" si="1"/>
        <v>3</v>
      </c>
    </row>
    <row r="22" spans="1:14" ht="12.75">
      <c r="A22" s="45">
        <f t="shared" si="5"/>
        <v>1</v>
      </c>
      <c r="B22" s="45" t="str">
        <f>Mannschaften!C10</f>
        <v>Plank Carolin</v>
      </c>
      <c r="C22" s="45">
        <v>130</v>
      </c>
      <c r="M22" s="49">
        <f t="shared" si="4"/>
        <v>130</v>
      </c>
      <c r="N22">
        <f t="shared" si="1"/>
        <v>1</v>
      </c>
    </row>
    <row r="23" spans="1:14" ht="12.75">
      <c r="A23" s="45">
        <f t="shared" si="5"/>
        <v>2</v>
      </c>
      <c r="B23" s="45" t="str">
        <f>Mannschaften!C11</f>
        <v>Meyerle Markus</v>
      </c>
      <c r="C23" s="45">
        <v>96</v>
      </c>
      <c r="J23" s="45">
        <v>99</v>
      </c>
      <c r="M23" s="49">
        <f t="shared" si="4"/>
        <v>97.5</v>
      </c>
      <c r="N23">
        <f t="shared" si="1"/>
        <v>2</v>
      </c>
    </row>
    <row r="24" spans="1:14" ht="12.75">
      <c r="A24" s="45">
        <f t="shared" si="5"/>
        <v>2</v>
      </c>
      <c r="B24" s="45" t="str">
        <f>Mannschaften!C12</f>
        <v>Waffenschmidt Benjamin</v>
      </c>
      <c r="C24" s="45">
        <v>68</v>
      </c>
      <c r="J24" s="45">
        <v>67</v>
      </c>
      <c r="M24" s="49">
        <f t="shared" si="4"/>
        <v>67.5</v>
      </c>
      <c r="N24">
        <f t="shared" si="1"/>
        <v>2</v>
      </c>
    </row>
    <row r="25" spans="1:14" ht="12.75">
      <c r="A25" s="45">
        <f t="shared" si="5"/>
        <v>1</v>
      </c>
      <c r="B25" s="45" t="str">
        <f>Mannschaften!C13</f>
        <v>Ostertag Eva</v>
      </c>
      <c r="C25" s="45">
        <v>87</v>
      </c>
      <c r="M25" s="49">
        <f t="shared" si="4"/>
        <v>87</v>
      </c>
      <c r="N25">
        <f t="shared" si="1"/>
        <v>1</v>
      </c>
    </row>
    <row r="26" spans="1:14" ht="12.75">
      <c r="A26" s="45">
        <f t="shared" si="5"/>
        <v>1</v>
      </c>
      <c r="B26" s="45" t="str">
        <f>Mannschaften!C14</f>
        <v>Schneider Emilia</v>
      </c>
      <c r="C26" s="45">
        <v>67</v>
      </c>
      <c r="M26" s="49">
        <f t="shared" si="4"/>
        <v>67</v>
      </c>
      <c r="N26">
        <f t="shared" si="1"/>
        <v>1</v>
      </c>
    </row>
    <row r="27" spans="1:14" ht="12.75">
      <c r="A27" s="45">
        <f t="shared" si="5"/>
        <v>3</v>
      </c>
      <c r="B27" s="45" t="str">
        <f>Mannschaften!C15</f>
        <v>Waffenschmidt Tabea</v>
      </c>
      <c r="C27" s="45">
        <v>147</v>
      </c>
      <c r="E27" s="45">
        <v>148</v>
      </c>
      <c r="J27" s="45">
        <v>132</v>
      </c>
      <c r="M27" s="49">
        <f t="shared" si="4"/>
        <v>142.33333333333334</v>
      </c>
      <c r="N27">
        <f t="shared" si="1"/>
        <v>3</v>
      </c>
    </row>
    <row r="28" spans="1:14" ht="12.75">
      <c r="A28" s="45">
        <f t="shared" si="5"/>
        <v>1</v>
      </c>
      <c r="B28" s="45" t="str">
        <f>Mannschaften!C16</f>
        <v>Schneider Simon</v>
      </c>
      <c r="C28" s="45">
        <v>118</v>
      </c>
      <c r="M28" s="49">
        <f t="shared" si="4"/>
        <v>118</v>
      </c>
      <c r="N28">
        <f t="shared" si="1"/>
        <v>1</v>
      </c>
    </row>
    <row r="29" spans="1:14" ht="12.75">
      <c r="A29" s="45">
        <f t="shared" si="5"/>
        <v>1</v>
      </c>
      <c r="B29" s="45" t="str">
        <f>Mannschaften!C17</f>
        <v>Plank Viola</v>
      </c>
      <c r="C29" s="45">
        <v>135</v>
      </c>
      <c r="M29" s="49">
        <f>IF(SUM(C29:L29)=0,"0",SUM(C29:L29)/COUNTIF(C29:L29,"&gt;0"))</f>
        <v>135</v>
      </c>
      <c r="N29">
        <f>A29</f>
        <v>1</v>
      </c>
    </row>
    <row r="30" spans="1:14" ht="12.75">
      <c r="A30" s="45">
        <f t="shared" si="5"/>
        <v>2</v>
      </c>
      <c r="B30" s="45" t="str">
        <f>Mannschaften!C18</f>
        <v>Eichhorn Raphel</v>
      </c>
      <c r="C30" s="45">
        <v>44</v>
      </c>
      <c r="J30" s="45">
        <v>68</v>
      </c>
      <c r="M30" s="49">
        <f>IF(SUM(C30:L30)=0,"0",SUM(C30:L30)/COUNTIF(C30:L30,"&gt;0"))</f>
        <v>56</v>
      </c>
      <c r="N30">
        <f>A30</f>
        <v>2</v>
      </c>
    </row>
    <row r="31" spans="1:14" ht="12.75">
      <c r="A31" s="45">
        <f t="shared" si="5"/>
        <v>1</v>
      </c>
      <c r="B31" s="45" t="str">
        <f>Mannschaften!C19</f>
        <v>Plank Gabriel</v>
      </c>
      <c r="C31" s="45">
        <v>91</v>
      </c>
      <c r="M31" s="49">
        <f>IF(SUM(C31:L31)=0,"0",SUM(C31:L31)/COUNTIF(C31:L31,"&gt;0"))</f>
        <v>91</v>
      </c>
      <c r="N31">
        <f>A31</f>
        <v>1</v>
      </c>
    </row>
    <row r="32" spans="1:14" ht="12.75">
      <c r="A32" s="45">
        <f t="shared" si="5"/>
        <v>2</v>
      </c>
      <c r="B32" s="45" t="str">
        <f>Mannschaften!C20</f>
        <v>Schneider Kilian</v>
      </c>
      <c r="C32" s="45">
        <v>110</v>
      </c>
      <c r="J32" s="45">
        <v>86</v>
      </c>
      <c r="M32" s="49">
        <f>IF(SUM(C32:L32)=0,"0",SUM(C32:L32)/COUNTIF(C32:L32,"&gt;0"))</f>
        <v>98</v>
      </c>
      <c r="N32">
        <f>A32</f>
        <v>2</v>
      </c>
    </row>
    <row r="33" spans="1:14" ht="12.75">
      <c r="A33" s="45">
        <f t="shared" si="5"/>
        <v>2</v>
      </c>
      <c r="B33" s="45" t="str">
        <f>Mannschaften!C21</f>
        <v>Pintzka Simon</v>
      </c>
      <c r="C33" s="45">
        <v>101</v>
      </c>
      <c r="J33" s="45">
        <v>76</v>
      </c>
      <c r="M33" s="49">
        <f>IF(SUM(C33:L33)=0,"0",SUM(C33:L33)/COUNTIF(C33:L33,"&gt;0"))</f>
        <v>88.5</v>
      </c>
      <c r="N33">
        <f>A33</f>
        <v>2</v>
      </c>
    </row>
    <row r="34" spans="1:14" ht="12.75">
      <c r="A34" s="45">
        <f>IF(C34&gt;1,1)+IF(D34&gt;1,1)+IF(E34&gt;1,1)+IF(F34&gt;1,1)+IF(G34&gt;1,1)+IF(H34&gt;1,1)+IF(I34&gt;1,1)+IF(J34&gt;1,1)+IF(K34&gt;1,1)+IF(L34&gt;1,1)</f>
        <v>1</v>
      </c>
      <c r="B34" s="45" t="str">
        <f>Mannschaften!C22</f>
        <v>Schneider Lukas</v>
      </c>
      <c r="J34" s="45">
        <v>28</v>
      </c>
      <c r="M34" s="49">
        <f>IF(SUM(C34:L34)=0,"0",SUM(C34:L34)/COUNTIF(C34:L34,"&gt;0"))</f>
        <v>28</v>
      </c>
      <c r="N34">
        <f>A34</f>
        <v>1</v>
      </c>
    </row>
    <row r="35" spans="2:14" ht="12.75">
      <c r="B35" s="45" t="s">
        <v>13</v>
      </c>
      <c r="C35" s="45">
        <f>SUM(C19:C22)</f>
        <v>431</v>
      </c>
      <c r="D35" s="45">
        <f>SUM(D19:D23)</f>
        <v>0</v>
      </c>
      <c r="E35" s="45">
        <f>SUM(E19:E21)</f>
        <v>469</v>
      </c>
      <c r="F35" s="45">
        <f aca="true" t="shared" si="6" ref="F35:L35">SUM(F19:F28)</f>
        <v>0</v>
      </c>
      <c r="G35" s="45">
        <f t="shared" si="6"/>
        <v>0</v>
      </c>
      <c r="H35" s="45">
        <f>SUM(H19:H21)</f>
        <v>411</v>
      </c>
      <c r="I35" s="45">
        <f>SUM(I19:I24)</f>
        <v>0</v>
      </c>
      <c r="J35" s="45">
        <f>SUM(J19,J20:J21)</f>
        <v>466</v>
      </c>
      <c r="K35" s="45">
        <f t="shared" si="6"/>
        <v>0</v>
      </c>
      <c r="L35" s="45">
        <f t="shared" si="6"/>
        <v>0</v>
      </c>
      <c r="M35" s="49">
        <f t="shared" si="4"/>
        <v>444.25</v>
      </c>
      <c r="N35"/>
    </row>
    <row r="36" spans="14:15" ht="12.75">
      <c r="N36"/>
      <c r="O36" s="53"/>
    </row>
    <row r="37" spans="1:15" ht="12.75" customHeight="1">
      <c r="A37" s="45" t="s">
        <v>1</v>
      </c>
      <c r="B37" s="48" t="str">
        <f>Mannschaften!E5</f>
        <v>Grösdorf</v>
      </c>
      <c r="C37" s="43" t="s">
        <v>2</v>
      </c>
      <c r="D37" s="43" t="s">
        <v>3</v>
      </c>
      <c r="E37" s="43" t="s">
        <v>4</v>
      </c>
      <c r="F37" s="43" t="s">
        <v>5</v>
      </c>
      <c r="G37" s="43" t="s">
        <v>6</v>
      </c>
      <c r="H37" s="43" t="s">
        <v>7</v>
      </c>
      <c r="I37" s="43" t="s">
        <v>8</v>
      </c>
      <c r="J37" s="43" t="s">
        <v>9</v>
      </c>
      <c r="K37" s="43" t="s">
        <v>10</v>
      </c>
      <c r="L37" s="43" t="s">
        <v>11</v>
      </c>
      <c r="M37" s="45" t="s">
        <v>12</v>
      </c>
      <c r="N37" t="str">
        <f t="shared" si="1"/>
        <v>WK</v>
      </c>
      <c r="O37" s="53"/>
    </row>
    <row r="38" spans="1:15" ht="12.75">
      <c r="A38" s="45">
        <f>IF(C38&gt;1,1)+IF(D38&gt;1,1)+IF(E38&gt;1,1)+IF(F38&gt;1,1)+IF(G38&gt;1,1)+IF(H38&gt;1,1)+IF(I38&gt;1,1)+IF(J38&gt;1,1)+IF(K38&gt;1,1)+IF(L38&gt;1,1)</f>
        <v>4</v>
      </c>
      <c r="B38" s="4" t="str">
        <f>Mannschaften!E7</f>
        <v>Sohmen Quirin</v>
      </c>
      <c r="C38" s="45">
        <v>139</v>
      </c>
      <c r="D38" s="45">
        <v>143</v>
      </c>
      <c r="H38" s="45">
        <v>152</v>
      </c>
      <c r="I38" s="45">
        <v>150</v>
      </c>
      <c r="M38" s="49">
        <f aca="true" t="shared" si="7" ref="M38:M48">IF(SUM(C38:L38)=0,"0",SUM(C38:L38)/COUNTIF(C38:L38,"&gt;0"))</f>
        <v>146</v>
      </c>
      <c r="N38">
        <f t="shared" si="1"/>
        <v>4</v>
      </c>
      <c r="O38" s="53"/>
    </row>
    <row r="39" spans="1:15" ht="12.75">
      <c r="A39" s="45">
        <f aca="true" t="shared" si="8" ref="A39:A47">IF(C39&gt;1,1)+IF(D39&gt;1,1)+IF(E39&gt;1,1)+IF(F39&gt;1,1)+IF(G39&gt;1,1)+IF(H39&gt;1,1)+IF(I39&gt;1,1)+IF(J39&gt;1,1)+IF(K39&gt;1,1)+IF(L39&gt;1,1)</f>
        <v>4</v>
      </c>
      <c r="B39" s="4" t="str">
        <f>Mannschaften!E8</f>
        <v>Rizzo Raffael</v>
      </c>
      <c r="C39" s="45">
        <v>134</v>
      </c>
      <c r="D39" s="45">
        <v>128</v>
      </c>
      <c r="H39" s="45">
        <v>143</v>
      </c>
      <c r="I39" s="45">
        <v>116</v>
      </c>
      <c r="M39" s="49">
        <f t="shared" si="7"/>
        <v>130.25</v>
      </c>
      <c r="N39">
        <f t="shared" si="1"/>
        <v>4</v>
      </c>
      <c r="O39" s="53"/>
    </row>
    <row r="40" spans="1:15" ht="12.75">
      <c r="A40" s="45">
        <f t="shared" si="8"/>
        <v>4</v>
      </c>
      <c r="B40" s="4" t="str">
        <f>Mannschaften!E9</f>
        <v>Rosbigalle Luca</v>
      </c>
      <c r="C40" s="45">
        <v>116</v>
      </c>
      <c r="D40" s="45">
        <v>110</v>
      </c>
      <c r="H40" s="45">
        <v>115</v>
      </c>
      <c r="I40" s="45">
        <v>139</v>
      </c>
      <c r="M40" s="49">
        <f t="shared" si="7"/>
        <v>120</v>
      </c>
      <c r="N40">
        <f t="shared" si="1"/>
        <v>4</v>
      </c>
      <c r="O40" s="53"/>
    </row>
    <row r="41" spans="1:14" ht="12.75">
      <c r="A41" s="45">
        <f t="shared" si="8"/>
        <v>4</v>
      </c>
      <c r="B41" s="4" t="str">
        <f>Mannschaften!E10</f>
        <v>Lang Marco</v>
      </c>
      <c r="C41" s="45">
        <v>147</v>
      </c>
      <c r="D41" s="45">
        <v>156</v>
      </c>
      <c r="H41" s="45">
        <v>164</v>
      </c>
      <c r="I41" s="45">
        <v>152</v>
      </c>
      <c r="M41" s="49">
        <f t="shared" si="7"/>
        <v>154.75</v>
      </c>
      <c r="N41">
        <f t="shared" si="1"/>
        <v>4</v>
      </c>
    </row>
    <row r="42" spans="1:15" ht="12.75">
      <c r="A42" s="45">
        <f t="shared" si="8"/>
        <v>2</v>
      </c>
      <c r="B42" s="4" t="str">
        <f>Mannschaften!E11</f>
        <v>Rizzo Matteo</v>
      </c>
      <c r="D42" s="45">
        <v>94</v>
      </c>
      <c r="H42" s="45">
        <v>71</v>
      </c>
      <c r="M42" s="49">
        <f t="shared" si="7"/>
        <v>82.5</v>
      </c>
      <c r="N42">
        <f t="shared" si="1"/>
        <v>2</v>
      </c>
      <c r="O42" s="53"/>
    </row>
    <row r="43" spans="1:14" ht="12.75">
      <c r="A43" s="45">
        <f t="shared" si="8"/>
        <v>0</v>
      </c>
      <c r="B43" s="4" t="str">
        <f>Mannschaften!E12</f>
        <v>Schütze 6</v>
      </c>
      <c r="M43" s="49" t="str">
        <f t="shared" si="7"/>
        <v>0</v>
      </c>
      <c r="N43">
        <f t="shared" si="1"/>
        <v>0</v>
      </c>
    </row>
    <row r="44" spans="1:14" ht="12.75">
      <c r="A44" s="45">
        <f t="shared" si="8"/>
        <v>0</v>
      </c>
      <c r="B44" s="4" t="str">
        <f>Mannschaften!E13</f>
        <v>Schütze 7</v>
      </c>
      <c r="M44" s="49" t="str">
        <f t="shared" si="7"/>
        <v>0</v>
      </c>
      <c r="N44">
        <f t="shared" si="1"/>
        <v>0</v>
      </c>
    </row>
    <row r="45" spans="1:14" ht="12.75">
      <c r="A45" s="45">
        <f t="shared" si="8"/>
        <v>0</v>
      </c>
      <c r="B45" s="4" t="str">
        <f>Mannschaften!E14</f>
        <v>Schütze 8</v>
      </c>
      <c r="M45" s="49" t="str">
        <f t="shared" si="7"/>
        <v>0</v>
      </c>
      <c r="N45">
        <f t="shared" si="1"/>
        <v>0</v>
      </c>
    </row>
    <row r="46" spans="1:14" ht="12.75">
      <c r="A46" s="45">
        <f t="shared" si="8"/>
        <v>0</v>
      </c>
      <c r="B46" s="4" t="str">
        <f>Mannschaften!E15</f>
        <v>Schütze 9</v>
      </c>
      <c r="M46" s="49" t="str">
        <f t="shared" si="7"/>
        <v>0</v>
      </c>
      <c r="N46">
        <f t="shared" si="1"/>
        <v>0</v>
      </c>
    </row>
    <row r="47" spans="1:14" ht="12.75">
      <c r="A47" s="45">
        <f t="shared" si="8"/>
        <v>0</v>
      </c>
      <c r="B47" s="4" t="str">
        <f>Mannschaften!E16</f>
        <v>Schütze 10</v>
      </c>
      <c r="M47" s="49" t="str">
        <f t="shared" si="7"/>
        <v>0</v>
      </c>
      <c r="N47">
        <f t="shared" si="1"/>
        <v>0</v>
      </c>
    </row>
    <row r="48" spans="2:14" ht="12.75">
      <c r="B48" s="45" t="s">
        <v>13</v>
      </c>
      <c r="C48" s="45">
        <f>SUM(C38:C39,C41)</f>
        <v>420</v>
      </c>
      <c r="D48" s="45">
        <f>SUM(D38:D39,D41)</f>
        <v>427</v>
      </c>
      <c r="E48" s="45">
        <f>SUM(E38:E40)</f>
        <v>0</v>
      </c>
      <c r="F48" s="45">
        <f aca="true" t="shared" si="9" ref="F48:L48">SUM(F38:F47)</f>
        <v>0</v>
      </c>
      <c r="G48" s="45">
        <f t="shared" si="9"/>
        <v>0</v>
      </c>
      <c r="H48" s="45">
        <f>SUM(H38:H39,H41)</f>
        <v>459</v>
      </c>
      <c r="I48" s="45">
        <f>SUM(I38,I40:I41)</f>
        <v>441</v>
      </c>
      <c r="J48" s="45">
        <f>SUM(J38,J40:J41)</f>
        <v>0</v>
      </c>
      <c r="K48" s="45">
        <f t="shared" si="9"/>
        <v>0</v>
      </c>
      <c r="L48" s="45">
        <f t="shared" si="9"/>
        <v>0</v>
      </c>
      <c r="M48" s="49">
        <f t="shared" si="7"/>
        <v>436.75</v>
      </c>
      <c r="N48"/>
    </row>
    <row r="49" ht="12.75">
      <c r="N49"/>
    </row>
    <row r="50" spans="1:14" ht="25.5" customHeight="1">
      <c r="A50" s="45" t="s">
        <v>1</v>
      </c>
      <c r="B50" s="48" t="str">
        <f>Mannschaften!D5</f>
        <v>X</v>
      </c>
      <c r="C50" s="43" t="s">
        <v>2</v>
      </c>
      <c r="D50" s="43" t="s">
        <v>3</v>
      </c>
      <c r="E50" s="43" t="s">
        <v>4</v>
      </c>
      <c r="F50" s="43" t="s">
        <v>5</v>
      </c>
      <c r="G50" s="43" t="s">
        <v>6</v>
      </c>
      <c r="H50" s="43" t="s">
        <v>7</v>
      </c>
      <c r="I50" s="43" t="s">
        <v>8</v>
      </c>
      <c r="J50" s="43" t="s">
        <v>9</v>
      </c>
      <c r="K50" s="43" t="s">
        <v>10</v>
      </c>
      <c r="L50" s="43" t="s">
        <v>11</v>
      </c>
      <c r="M50" s="45" t="s">
        <v>12</v>
      </c>
      <c r="N50" t="str">
        <f t="shared" si="1"/>
        <v>WK</v>
      </c>
    </row>
    <row r="51" spans="1:14" ht="12.75" customHeight="1">
      <c r="A51" s="45">
        <f>IF(C51&gt;1,1)+IF(D51&gt;1,1)+IF(E51&gt;1,1)+IF(F51&gt;1,1)+IF(G51&gt;1,1)+IF(H51&gt;1,1)+IF(I51&gt;1,1)+IF(J51&gt;1,1)+IF(K51&gt;1,1)+IF(L51&gt;1,1)</f>
        <v>0</v>
      </c>
      <c r="B51" s="4" t="str">
        <f>Mannschaften!D7</f>
        <v>Schütze 1</v>
      </c>
      <c r="M51" s="49" t="str">
        <f aca="true" t="shared" si="10" ref="M51:M61">IF(SUM(C51:L51)=0,"0",SUM(C51:L51)/COUNTIF(C51:L51,"&gt;0"))</f>
        <v>0</v>
      </c>
      <c r="N51">
        <f t="shared" si="1"/>
        <v>0</v>
      </c>
    </row>
    <row r="52" spans="1:14" ht="12.75">
      <c r="A52" s="45">
        <f aca="true" t="shared" si="11" ref="A52:A60">IF(C52&gt;1,1)+IF(D52&gt;1,1)+IF(E52&gt;1,1)+IF(F52&gt;1,1)+IF(G52&gt;1,1)+IF(H52&gt;1,1)+IF(I52&gt;1,1)+IF(J52&gt;1,1)+IF(K52&gt;1,1)+IF(L52&gt;1,1)</f>
        <v>0</v>
      </c>
      <c r="B52" s="4" t="str">
        <f>Mannschaften!D8</f>
        <v>Schütze 2</v>
      </c>
      <c r="M52" s="49" t="str">
        <f t="shared" si="10"/>
        <v>0</v>
      </c>
      <c r="N52">
        <f t="shared" si="1"/>
        <v>0</v>
      </c>
    </row>
    <row r="53" spans="1:14" ht="12.75">
      <c r="A53" s="45">
        <f t="shared" si="11"/>
        <v>0</v>
      </c>
      <c r="B53" s="4" t="str">
        <f>Mannschaften!D9</f>
        <v>Schütze 3</v>
      </c>
      <c r="M53" s="49" t="str">
        <f t="shared" si="10"/>
        <v>0</v>
      </c>
      <c r="N53">
        <f t="shared" si="1"/>
        <v>0</v>
      </c>
    </row>
    <row r="54" spans="1:14" ht="12.75">
      <c r="A54" s="45">
        <f t="shared" si="11"/>
        <v>0</v>
      </c>
      <c r="B54" s="4" t="str">
        <f>Mannschaften!D10</f>
        <v>Schütze 4</v>
      </c>
      <c r="M54" s="49" t="str">
        <f t="shared" si="10"/>
        <v>0</v>
      </c>
      <c r="N54">
        <f t="shared" si="1"/>
        <v>0</v>
      </c>
    </row>
    <row r="55" spans="1:14" ht="12.75">
      <c r="A55" s="45">
        <f t="shared" si="11"/>
        <v>0</v>
      </c>
      <c r="B55" s="4" t="str">
        <f>Mannschaften!D11</f>
        <v>Schütze 5</v>
      </c>
      <c r="M55" s="49" t="str">
        <f t="shared" si="10"/>
        <v>0</v>
      </c>
      <c r="N55">
        <f t="shared" si="1"/>
        <v>0</v>
      </c>
    </row>
    <row r="56" spans="1:14" ht="12.75">
      <c r="A56" s="45">
        <f t="shared" si="11"/>
        <v>0</v>
      </c>
      <c r="B56" s="4" t="str">
        <f>Mannschaften!D12</f>
        <v>Schütze 6</v>
      </c>
      <c r="M56" s="49" t="str">
        <f t="shared" si="10"/>
        <v>0</v>
      </c>
      <c r="N56">
        <f t="shared" si="1"/>
        <v>0</v>
      </c>
    </row>
    <row r="57" spans="1:14" ht="12.75">
      <c r="A57" s="45">
        <f t="shared" si="11"/>
        <v>0</v>
      </c>
      <c r="B57" s="4" t="str">
        <f>Mannschaften!D13</f>
        <v>Schütze 7</v>
      </c>
      <c r="M57" s="49" t="str">
        <f t="shared" si="10"/>
        <v>0</v>
      </c>
      <c r="N57">
        <f t="shared" si="1"/>
        <v>0</v>
      </c>
    </row>
    <row r="58" spans="1:14" ht="12.75">
      <c r="A58" s="45">
        <f t="shared" si="11"/>
        <v>0</v>
      </c>
      <c r="B58" s="4" t="str">
        <f>Mannschaften!D14</f>
        <v>Schütze 8</v>
      </c>
      <c r="M58" s="49" t="str">
        <f t="shared" si="10"/>
        <v>0</v>
      </c>
      <c r="N58">
        <f t="shared" si="1"/>
        <v>0</v>
      </c>
    </row>
    <row r="59" spans="1:14" ht="12.75">
      <c r="A59" s="45">
        <f t="shared" si="11"/>
        <v>0</v>
      </c>
      <c r="B59" s="4" t="str">
        <f>Mannschaften!D15</f>
        <v>Schütze 9</v>
      </c>
      <c r="M59" s="49" t="str">
        <f t="shared" si="10"/>
        <v>0</v>
      </c>
      <c r="N59">
        <f t="shared" si="1"/>
        <v>0</v>
      </c>
    </row>
    <row r="60" spans="1:14" ht="12.75">
      <c r="A60" s="45">
        <f t="shared" si="11"/>
        <v>0</v>
      </c>
      <c r="B60" s="4" t="str">
        <f>Mannschaften!D16</f>
        <v>Schütze 10</v>
      </c>
      <c r="M60" s="49" t="str">
        <f t="shared" si="10"/>
        <v>0</v>
      </c>
      <c r="N60">
        <f t="shared" si="1"/>
        <v>0</v>
      </c>
    </row>
    <row r="61" spans="2:14" ht="12.75">
      <c r="B61" s="45" t="s">
        <v>13</v>
      </c>
      <c r="C61" s="45">
        <f aca="true" t="shared" si="12" ref="C61:L61">SUM(C51:C60)</f>
        <v>0</v>
      </c>
      <c r="D61" s="45">
        <f>SUM(D51:D53)</f>
        <v>0</v>
      </c>
      <c r="E61" s="45">
        <f>SUM(E51:E54)</f>
        <v>0</v>
      </c>
      <c r="F61" s="45">
        <f t="shared" si="12"/>
        <v>0</v>
      </c>
      <c r="G61" s="45">
        <f t="shared" si="12"/>
        <v>0</v>
      </c>
      <c r="H61" s="45">
        <f>SUM(H51:H54)</f>
        <v>0</v>
      </c>
      <c r="I61" s="45">
        <f>SUM(I51:I54)</f>
        <v>0</v>
      </c>
      <c r="J61" s="45">
        <f>SUM(J51:J54)</f>
        <v>0</v>
      </c>
      <c r="K61" s="45">
        <f t="shared" si="12"/>
        <v>0</v>
      </c>
      <c r="L61" s="45">
        <f t="shared" si="12"/>
        <v>0</v>
      </c>
      <c r="M61" s="49" t="str">
        <f t="shared" si="10"/>
        <v>0</v>
      </c>
      <c r="N61"/>
    </row>
    <row r="63" spans="1:13" ht="12.75">
      <c r="A63" s="45" t="s">
        <v>1</v>
      </c>
      <c r="B63" s="48" t="str">
        <f>Mannschaften!F5</f>
        <v>X</v>
      </c>
      <c r="C63" s="43" t="s">
        <v>2</v>
      </c>
      <c r="D63" s="43" t="s">
        <v>3</v>
      </c>
      <c r="E63" s="43" t="s">
        <v>4</v>
      </c>
      <c r="F63" s="43" t="s">
        <v>5</v>
      </c>
      <c r="G63" s="43" t="s">
        <v>6</v>
      </c>
      <c r="H63" s="43" t="s">
        <v>7</v>
      </c>
      <c r="I63" s="43" t="s">
        <v>8</v>
      </c>
      <c r="J63" s="43" t="s">
        <v>9</v>
      </c>
      <c r="K63" s="43" t="s">
        <v>10</v>
      </c>
      <c r="L63" s="43" t="s">
        <v>11</v>
      </c>
      <c r="M63" s="45" t="s">
        <v>12</v>
      </c>
    </row>
    <row r="64" spans="1:14" ht="12.75">
      <c r="A64" s="45">
        <f aca="true" t="shared" si="13" ref="A64:A73">IF(C64&gt;1,1)+IF(D64&gt;1,1)+IF(E64&gt;1,1)+IF(F64&gt;1,1)+IF(G64&gt;1,1)+IF(H64&gt;1,1)+IF(I64&gt;1,1)+IF(J64&gt;1,1)+IF(K64&gt;1,1)+IF(L64&gt;1,1)</f>
        <v>0</v>
      </c>
      <c r="B64" s="4" t="str">
        <f>Mannschaften!F7</f>
        <v>Schütze 1</v>
      </c>
      <c r="M64" s="49" t="str">
        <f aca="true" t="shared" si="14" ref="M64:M74">IF(SUM(C64:L64)=0,"0",SUM(C64:L64)/COUNTIF(C64:L64,"&gt;0"))</f>
        <v>0</v>
      </c>
      <c r="N64">
        <f aca="true" t="shared" si="15" ref="N64:N73">A64</f>
        <v>0</v>
      </c>
    </row>
    <row r="65" spans="1:14" ht="12.75">
      <c r="A65" s="45">
        <f t="shared" si="13"/>
        <v>0</v>
      </c>
      <c r="B65" s="4" t="str">
        <f>Mannschaften!F8</f>
        <v>Schütze 2</v>
      </c>
      <c r="M65" s="49" t="str">
        <f t="shared" si="14"/>
        <v>0</v>
      </c>
      <c r="N65">
        <f t="shared" si="15"/>
        <v>0</v>
      </c>
    </row>
    <row r="66" spans="1:14" ht="12.75">
      <c r="A66" s="45">
        <f t="shared" si="13"/>
        <v>0</v>
      </c>
      <c r="B66" s="4" t="str">
        <f>Mannschaften!F9</f>
        <v>Schütze 3</v>
      </c>
      <c r="M66" s="49" t="str">
        <f t="shared" si="14"/>
        <v>0</v>
      </c>
      <c r="N66">
        <f t="shared" si="15"/>
        <v>0</v>
      </c>
    </row>
    <row r="67" spans="1:14" ht="12.75">
      <c r="A67" s="45">
        <f t="shared" si="13"/>
        <v>0</v>
      </c>
      <c r="B67" s="4" t="str">
        <f>Mannschaften!F10</f>
        <v>Schütze 4</v>
      </c>
      <c r="M67" s="49" t="str">
        <f t="shared" si="14"/>
        <v>0</v>
      </c>
      <c r="N67">
        <f t="shared" si="15"/>
        <v>0</v>
      </c>
    </row>
    <row r="68" spans="1:15" ht="12.75">
      <c r="A68" s="45">
        <f t="shared" si="13"/>
        <v>0</v>
      </c>
      <c r="B68" s="4" t="str">
        <f>Mannschaften!F11</f>
        <v>Schütze 5</v>
      </c>
      <c r="M68" s="49" t="str">
        <f t="shared" si="14"/>
        <v>0</v>
      </c>
      <c r="N68">
        <f t="shared" si="15"/>
        <v>0</v>
      </c>
      <c r="O68" s="53"/>
    </row>
    <row r="69" spans="1:15" ht="12.75">
      <c r="A69" s="45">
        <f t="shared" si="13"/>
        <v>0</v>
      </c>
      <c r="B69" s="4" t="str">
        <f>Mannschaften!F12</f>
        <v>Schütze 6</v>
      </c>
      <c r="M69" s="49" t="str">
        <f t="shared" si="14"/>
        <v>0</v>
      </c>
      <c r="N69">
        <f t="shared" si="15"/>
        <v>0</v>
      </c>
      <c r="O69" s="53"/>
    </row>
    <row r="70" spans="1:15" ht="12.75">
      <c r="A70" s="45">
        <f t="shared" si="13"/>
        <v>0</v>
      </c>
      <c r="B70" s="4" t="str">
        <f>Mannschaften!F13</f>
        <v>Schütze 7</v>
      </c>
      <c r="M70" s="49" t="str">
        <f t="shared" si="14"/>
        <v>0</v>
      </c>
      <c r="N70">
        <f t="shared" si="15"/>
        <v>0</v>
      </c>
      <c r="O70" s="53"/>
    </row>
    <row r="71" spans="1:15" ht="12.75">
      <c r="A71" s="45">
        <f t="shared" si="13"/>
        <v>0</v>
      </c>
      <c r="B71" s="4" t="str">
        <f>Mannschaften!F14</f>
        <v>Schütze 8</v>
      </c>
      <c r="M71" s="49" t="str">
        <f t="shared" si="14"/>
        <v>0</v>
      </c>
      <c r="N71">
        <f t="shared" si="15"/>
        <v>0</v>
      </c>
      <c r="O71" s="53"/>
    </row>
    <row r="72" spans="1:15" ht="12.75">
      <c r="A72" s="45">
        <f t="shared" si="13"/>
        <v>0</v>
      </c>
      <c r="B72" s="4" t="str">
        <f>Mannschaften!F15</f>
        <v>Schütze 9</v>
      </c>
      <c r="M72" s="49" t="str">
        <f t="shared" si="14"/>
        <v>0</v>
      </c>
      <c r="N72">
        <f t="shared" si="15"/>
        <v>0</v>
      </c>
      <c r="O72" s="53"/>
    </row>
    <row r="73" spans="1:15" ht="12.75">
      <c r="A73" s="45">
        <f t="shared" si="13"/>
        <v>0</v>
      </c>
      <c r="B73" s="4" t="str">
        <f>Mannschaften!F16</f>
        <v>Schütze 10</v>
      </c>
      <c r="M73" s="49" t="str">
        <f t="shared" si="14"/>
        <v>0</v>
      </c>
      <c r="N73">
        <f t="shared" si="15"/>
        <v>0</v>
      </c>
      <c r="O73" s="53"/>
    </row>
    <row r="74" spans="2:15" ht="12.75">
      <c r="B74" s="45" t="s">
        <v>13</v>
      </c>
      <c r="C74" s="45">
        <f aca="true" t="shared" si="16" ref="C74:L74">SUM(C64:C73)</f>
        <v>0</v>
      </c>
      <c r="D74" s="45">
        <f t="shared" si="16"/>
        <v>0</v>
      </c>
      <c r="E74" s="45">
        <f t="shared" si="16"/>
        <v>0</v>
      </c>
      <c r="F74" s="45">
        <f t="shared" si="16"/>
        <v>0</v>
      </c>
      <c r="G74" s="45">
        <f t="shared" si="16"/>
        <v>0</v>
      </c>
      <c r="H74" s="45">
        <f t="shared" si="16"/>
        <v>0</v>
      </c>
      <c r="I74" s="45">
        <f t="shared" si="16"/>
        <v>0</v>
      </c>
      <c r="J74" s="45">
        <f t="shared" si="16"/>
        <v>0</v>
      </c>
      <c r="K74" s="45">
        <f t="shared" si="16"/>
        <v>0</v>
      </c>
      <c r="L74" s="45">
        <f t="shared" si="16"/>
        <v>0</v>
      </c>
      <c r="M74" s="49" t="str">
        <f t="shared" si="14"/>
        <v>0</v>
      </c>
      <c r="O74" s="53"/>
    </row>
    <row r="75" ht="12.75">
      <c r="O75" s="53"/>
    </row>
    <row r="76" spans="1:15" ht="12.75">
      <c r="A76" s="45" t="s">
        <v>1</v>
      </c>
      <c r="B76" s="48" t="str">
        <f>Mannschaften!G5</f>
        <v>X</v>
      </c>
      <c r="C76" s="43" t="s">
        <v>2</v>
      </c>
      <c r="D76" s="43" t="s">
        <v>3</v>
      </c>
      <c r="E76" s="43" t="s">
        <v>4</v>
      </c>
      <c r="F76" s="43" t="s">
        <v>5</v>
      </c>
      <c r="G76" s="43" t="s">
        <v>6</v>
      </c>
      <c r="H76" s="43" t="s">
        <v>7</v>
      </c>
      <c r="I76" s="43" t="s">
        <v>8</v>
      </c>
      <c r="J76" s="43" t="s">
        <v>9</v>
      </c>
      <c r="K76" s="43" t="s">
        <v>10</v>
      </c>
      <c r="L76" s="43" t="s">
        <v>11</v>
      </c>
      <c r="M76" s="45" t="s">
        <v>12</v>
      </c>
      <c r="O76" s="53"/>
    </row>
    <row r="77" spans="1:15" ht="12.75">
      <c r="A77" s="45">
        <f>IF(C77&gt;1,1)+IF(D77&gt;1,1)+IF(E77&gt;1,1)+IF(F77&gt;1,1)+IF(G77&gt;1,1)+IF(H77&gt;1,1)+IF(I77&gt;1,1)+IF(J77&gt;1,1)+IF(K77&gt;1,1)+IF(L77&gt;1,1)</f>
        <v>0</v>
      </c>
      <c r="B77" s="4" t="str">
        <f>Mannschaften!G7</f>
        <v>Schütze 1</v>
      </c>
      <c r="M77" s="49" t="str">
        <f aca="true" t="shared" si="17" ref="M77:M87">IF(SUM(C77:L77)=0,"0",SUM(C77:L77)/COUNTIF(C77:L77,"&gt;0"))</f>
        <v>0</v>
      </c>
      <c r="N77">
        <f aca="true" t="shared" si="18" ref="N77:N86">A77</f>
        <v>0</v>
      </c>
      <c r="O77" s="53"/>
    </row>
    <row r="78" spans="1:15" ht="12.75">
      <c r="A78" s="45">
        <f aca="true" t="shared" si="19" ref="A78:A86">IF(C78&gt;1,1)+IF(D78&gt;1,1)+IF(E78&gt;1,1)+IF(F78&gt;1,1)+IF(G78&gt;1,1)+IF(H78&gt;1,1)+IF(I78&gt;1,1)+IF(J78&gt;1,1)+IF(K78&gt;1,1)+IF(L78&gt;1,1)</f>
        <v>0</v>
      </c>
      <c r="B78" s="4" t="str">
        <f>Mannschaften!G8</f>
        <v>Schütze 2</v>
      </c>
      <c r="M78" s="49" t="str">
        <f t="shared" si="17"/>
        <v>0</v>
      </c>
      <c r="N78">
        <f t="shared" si="18"/>
        <v>0</v>
      </c>
      <c r="O78" s="53"/>
    </row>
    <row r="79" spans="1:15" ht="12.75">
      <c r="A79" s="45">
        <f t="shared" si="19"/>
        <v>0</v>
      </c>
      <c r="B79" s="4" t="str">
        <f>Mannschaften!G9</f>
        <v>Schütze 3</v>
      </c>
      <c r="M79" s="49" t="str">
        <f t="shared" si="17"/>
        <v>0</v>
      </c>
      <c r="N79">
        <f t="shared" si="18"/>
        <v>0</v>
      </c>
      <c r="O79" s="53"/>
    </row>
    <row r="80" spans="1:15" ht="12.75">
      <c r="A80" s="45">
        <f t="shared" si="19"/>
        <v>0</v>
      </c>
      <c r="B80" s="4" t="str">
        <f>Mannschaften!G10</f>
        <v>Schütze 4</v>
      </c>
      <c r="M80" s="49" t="str">
        <f t="shared" si="17"/>
        <v>0</v>
      </c>
      <c r="N80">
        <f t="shared" si="18"/>
        <v>0</v>
      </c>
      <c r="O80" s="53"/>
    </row>
    <row r="81" spans="1:14" ht="12.75">
      <c r="A81" s="45">
        <f t="shared" si="19"/>
        <v>0</v>
      </c>
      <c r="B81" s="4" t="str">
        <f>Mannschaften!G11</f>
        <v>Schütze 5</v>
      </c>
      <c r="M81" s="49" t="str">
        <f t="shared" si="17"/>
        <v>0</v>
      </c>
      <c r="N81">
        <f t="shared" si="18"/>
        <v>0</v>
      </c>
    </row>
    <row r="82" spans="1:14" ht="12.75">
      <c r="A82" s="45">
        <f t="shared" si="19"/>
        <v>0</v>
      </c>
      <c r="B82" s="4" t="str">
        <f>Mannschaften!G12</f>
        <v>Schütze 6</v>
      </c>
      <c r="M82" s="49" t="str">
        <f t="shared" si="17"/>
        <v>0</v>
      </c>
      <c r="N82">
        <f t="shared" si="18"/>
        <v>0</v>
      </c>
    </row>
    <row r="83" spans="1:14" ht="12.75">
      <c r="A83" s="45">
        <f t="shared" si="19"/>
        <v>0</v>
      </c>
      <c r="B83" s="4" t="str">
        <f>Mannschaften!G13</f>
        <v>Schütze 7</v>
      </c>
      <c r="M83" s="49" t="str">
        <f t="shared" si="17"/>
        <v>0</v>
      </c>
      <c r="N83">
        <f t="shared" si="18"/>
        <v>0</v>
      </c>
    </row>
    <row r="84" spans="1:14" ht="12.75">
      <c r="A84" s="45">
        <f t="shared" si="19"/>
        <v>0</v>
      </c>
      <c r="B84" s="4" t="str">
        <f>Mannschaften!G14</f>
        <v>Schütze 8</v>
      </c>
      <c r="M84" s="49" t="str">
        <f t="shared" si="17"/>
        <v>0</v>
      </c>
      <c r="N84">
        <f t="shared" si="18"/>
        <v>0</v>
      </c>
    </row>
    <row r="85" spans="1:14" ht="12.75">
      <c r="A85" s="45">
        <f t="shared" si="19"/>
        <v>0</v>
      </c>
      <c r="B85" s="4" t="str">
        <f>Mannschaften!G15</f>
        <v>Schütze 9</v>
      </c>
      <c r="M85" s="49" t="str">
        <f t="shared" si="17"/>
        <v>0</v>
      </c>
      <c r="N85">
        <f t="shared" si="18"/>
        <v>0</v>
      </c>
    </row>
    <row r="86" spans="1:14" ht="12.75">
      <c r="A86" s="45">
        <f t="shared" si="19"/>
        <v>0</v>
      </c>
      <c r="B86" s="4" t="str">
        <f>Mannschaften!G16</f>
        <v>Schütze 10</v>
      </c>
      <c r="M86" s="49" t="str">
        <f t="shared" si="17"/>
        <v>0</v>
      </c>
      <c r="N86">
        <f t="shared" si="18"/>
        <v>0</v>
      </c>
    </row>
    <row r="87" spans="2:13" ht="12.75">
      <c r="B87" s="45" t="s">
        <v>13</v>
      </c>
      <c r="C87" s="45">
        <f aca="true" t="shared" si="20" ref="C87:L87">SUM(C77:C86)</f>
        <v>0</v>
      </c>
      <c r="D87" s="45">
        <f t="shared" si="20"/>
        <v>0</v>
      </c>
      <c r="E87" s="45">
        <f t="shared" si="20"/>
        <v>0</v>
      </c>
      <c r="F87" s="45">
        <f t="shared" si="20"/>
        <v>0</v>
      </c>
      <c r="G87" s="45">
        <f t="shared" si="20"/>
        <v>0</v>
      </c>
      <c r="H87" s="45">
        <f t="shared" si="20"/>
        <v>0</v>
      </c>
      <c r="I87" s="45">
        <f t="shared" si="20"/>
        <v>0</v>
      </c>
      <c r="J87" s="45">
        <f t="shared" si="20"/>
        <v>0</v>
      </c>
      <c r="K87" s="45">
        <f t="shared" si="20"/>
        <v>0</v>
      </c>
      <c r="L87" s="45">
        <f t="shared" si="20"/>
        <v>0</v>
      </c>
      <c r="M87" s="49" t="str">
        <f t="shared" si="17"/>
        <v>0</v>
      </c>
    </row>
    <row r="89" ht="12.75">
      <c r="A89" s="45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22"/>
  <sheetViews>
    <sheetView zoomScale="96" zoomScaleNormal="96" zoomScalePageLayoutView="0" workbookViewId="0" topLeftCell="A1">
      <selection activeCell="C23" sqref="C23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7" width="19.57421875" style="0" customWidth="1"/>
  </cols>
  <sheetData>
    <row r="5" spans="2:7" ht="12.75">
      <c r="B5" s="46" t="s">
        <v>66</v>
      </c>
      <c r="C5" s="54" t="s">
        <v>67</v>
      </c>
      <c r="D5" s="1" t="s">
        <v>50</v>
      </c>
      <c r="E5" s="46" t="s">
        <v>58</v>
      </c>
      <c r="F5" s="1" t="s">
        <v>50</v>
      </c>
      <c r="G5" s="1" t="s">
        <v>50</v>
      </c>
    </row>
    <row r="6" spans="2:5" ht="12.75">
      <c r="B6" s="45"/>
      <c r="D6" s="45"/>
      <c r="E6" s="45"/>
    </row>
    <row r="7" spans="2:7" ht="12.75">
      <c r="B7" s="4" t="s">
        <v>68</v>
      </c>
      <c r="C7" t="s">
        <v>72</v>
      </c>
      <c r="D7" t="s">
        <v>51</v>
      </c>
      <c r="E7" t="s">
        <v>59</v>
      </c>
      <c r="F7" t="s">
        <v>51</v>
      </c>
      <c r="G7" t="s">
        <v>51</v>
      </c>
    </row>
    <row r="8" spans="2:7" ht="12.75">
      <c r="B8" s="4" t="s">
        <v>69</v>
      </c>
      <c r="C8" t="s">
        <v>73</v>
      </c>
      <c r="D8" t="s">
        <v>52</v>
      </c>
      <c r="E8" t="s">
        <v>93</v>
      </c>
      <c r="F8" t="s">
        <v>52</v>
      </c>
      <c r="G8" t="s">
        <v>52</v>
      </c>
    </row>
    <row r="9" spans="2:7" ht="12.75">
      <c r="B9" s="4" t="s">
        <v>70</v>
      </c>
      <c r="C9" t="s">
        <v>74</v>
      </c>
      <c r="D9" t="s">
        <v>53</v>
      </c>
      <c r="E9" t="s">
        <v>60</v>
      </c>
      <c r="F9" t="s">
        <v>53</v>
      </c>
      <c r="G9" t="s">
        <v>53</v>
      </c>
    </row>
    <row r="10" spans="2:7" ht="12.75">
      <c r="B10" t="s">
        <v>71</v>
      </c>
      <c r="C10" t="s">
        <v>75</v>
      </c>
      <c r="D10" t="s">
        <v>54</v>
      </c>
      <c r="E10" t="s">
        <v>61</v>
      </c>
      <c r="F10" t="s">
        <v>54</v>
      </c>
      <c r="G10" t="s">
        <v>54</v>
      </c>
    </row>
    <row r="11" spans="2:7" ht="12.75">
      <c r="B11" t="s">
        <v>15</v>
      </c>
      <c r="C11" t="s">
        <v>81</v>
      </c>
      <c r="D11" t="s">
        <v>15</v>
      </c>
      <c r="E11" t="s">
        <v>92</v>
      </c>
      <c r="F11" t="s">
        <v>15</v>
      </c>
      <c r="G11" t="s">
        <v>15</v>
      </c>
    </row>
    <row r="12" spans="2:7" ht="12.75">
      <c r="B12" t="s">
        <v>16</v>
      </c>
      <c r="C12" t="s">
        <v>82</v>
      </c>
      <c r="D12" t="s">
        <v>16</v>
      </c>
      <c r="E12" t="s">
        <v>16</v>
      </c>
      <c r="F12" t="s">
        <v>16</v>
      </c>
      <c r="G12" t="s">
        <v>16</v>
      </c>
    </row>
    <row r="13" spans="2:7" ht="12.75">
      <c r="B13" t="s">
        <v>17</v>
      </c>
      <c r="C13" t="s">
        <v>83</v>
      </c>
      <c r="D13" t="s">
        <v>17</v>
      </c>
      <c r="E13" t="s">
        <v>17</v>
      </c>
      <c r="F13" t="s">
        <v>17</v>
      </c>
      <c r="G13" t="s">
        <v>17</v>
      </c>
    </row>
    <row r="14" spans="2:7" ht="12.75">
      <c r="B14" t="s">
        <v>18</v>
      </c>
      <c r="C14" t="s">
        <v>84</v>
      </c>
      <c r="D14" t="s">
        <v>18</v>
      </c>
      <c r="E14" t="s">
        <v>18</v>
      </c>
      <c r="F14" t="s">
        <v>18</v>
      </c>
      <c r="G14" t="s">
        <v>18</v>
      </c>
    </row>
    <row r="15" spans="2:7" ht="12.75">
      <c r="B15" t="s">
        <v>19</v>
      </c>
      <c r="C15" t="s">
        <v>85</v>
      </c>
      <c r="D15" t="s">
        <v>19</v>
      </c>
      <c r="E15" t="s">
        <v>19</v>
      </c>
      <c r="F15" t="s">
        <v>19</v>
      </c>
      <c r="G15" t="s">
        <v>19</v>
      </c>
    </row>
    <row r="16" spans="2:7" ht="12.75">
      <c r="B16" t="s">
        <v>20</v>
      </c>
      <c r="C16" t="s">
        <v>86</v>
      </c>
      <c r="D16" t="s">
        <v>20</v>
      </c>
      <c r="E16" t="s">
        <v>20</v>
      </c>
      <c r="F16" t="s">
        <v>20</v>
      </c>
      <c r="G16" t="s">
        <v>20</v>
      </c>
    </row>
    <row r="17" ht="12.75">
      <c r="C17" t="s">
        <v>87</v>
      </c>
    </row>
    <row r="18" ht="12.75">
      <c r="C18" t="s">
        <v>88</v>
      </c>
    </row>
    <row r="19" ht="12.75">
      <c r="C19" t="s">
        <v>89</v>
      </c>
    </row>
    <row r="20" ht="12.75">
      <c r="C20" t="s">
        <v>90</v>
      </c>
    </row>
    <row r="21" ht="12.75">
      <c r="C21" t="s">
        <v>91</v>
      </c>
    </row>
    <row r="22" ht="12.75">
      <c r="C22" t="s">
        <v>95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2007-08-09T18:27:15Z</cp:lastPrinted>
  <dcterms:created xsi:type="dcterms:W3CDTF">2005-10-15T19:09:24Z</dcterms:created>
  <dcterms:modified xsi:type="dcterms:W3CDTF">2019-07-20T09:29:03Z</dcterms:modified>
  <cp:category/>
  <cp:version/>
  <cp:contentType/>
  <cp:contentStatus/>
</cp:coreProperties>
</file>